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AA BALANÇO                                              2020\"/>
    </mc:Choice>
  </mc:AlternateContent>
  <xr:revisionPtr revIDLastSave="0" documentId="13_ncr:1_{3F383ECA-5F60-4210-BD7B-255B69E217AA}" xr6:coauthVersionLast="46" xr6:coauthVersionMax="46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2)" sheetId="6" r:id="rId1"/>
  </sheets>
  <definedNames>
    <definedName name="_xlnm.Print_Area" localSheetId="0">'BAL PATRIMONIAL 2019 (2)'!$A$1:$N$90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6" l="1"/>
  <c r="E63" i="6"/>
  <c r="E60" i="6"/>
  <c r="F56" i="6"/>
  <c r="E56" i="6"/>
  <c r="F51" i="6"/>
  <c r="F50" i="6" s="1"/>
  <c r="E51" i="6"/>
  <c r="E50" i="6" s="1"/>
  <c r="F46" i="6"/>
  <c r="E46" i="6"/>
  <c r="E38" i="6" s="1"/>
  <c r="E37" i="6" s="1"/>
  <c r="L44" i="6"/>
  <c r="L41" i="6" s="1"/>
  <c r="K41" i="6"/>
  <c r="K68" i="6" s="1"/>
  <c r="F40" i="6"/>
  <c r="F38" i="6" s="1"/>
  <c r="E40" i="6"/>
  <c r="L34" i="6"/>
  <c r="K34" i="6"/>
  <c r="F33" i="6"/>
  <c r="E33" i="6"/>
  <c r="L32" i="6"/>
  <c r="K32" i="6"/>
  <c r="K30" i="6" s="1"/>
  <c r="F29" i="6"/>
  <c r="E29" i="6"/>
  <c r="L24" i="6"/>
  <c r="K24" i="6"/>
  <c r="F23" i="6"/>
  <c r="E23" i="6"/>
  <c r="E15" i="6" s="1"/>
  <c r="E68" i="6" s="1"/>
  <c r="F20" i="6"/>
  <c r="F15" i="6" s="1"/>
  <c r="E20" i="6"/>
  <c r="L17" i="6"/>
  <c r="L15" i="6" s="1"/>
  <c r="K17" i="6"/>
  <c r="K15" i="6" s="1"/>
  <c r="F68" i="6" l="1"/>
  <c r="L68" i="6"/>
  <c r="L30" i="6"/>
  <c r="F37" i="6"/>
</calcChain>
</file>

<file path=xl/sharedStrings.xml><?xml version="1.0" encoding="utf-8"?>
<sst xmlns="http://schemas.openxmlformats.org/spreadsheetml/2006/main" count="94" uniqueCount="79">
  <si>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</si>
  <si>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</si>
  <si>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</si>
  <si>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</si>
  <si>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</si>
  <si>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</si>
  <si>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</si>
  <si>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</si>
  <si>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</si>
  <si>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</si>
  <si>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</si>
  <si>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</si>
  <si>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</si>
  <si>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</si>
  <si>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</si>
  <si>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</si>
  <si>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</si>
  <si>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</si>
  <si>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</si>
  <si>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</si>
  <si>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</si>
  <si>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</si>
  <si>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</si>
  <si>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</si>
  <si>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</si>
  <si>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</si>
  <si>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</si>
  <si>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</si>
  <si>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</si>
  <si>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</si>
  <si>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</si>
  <si>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</si>
  <si>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</si>
  <si>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</si>
  <si>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</si>
  <si>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</si>
  <si>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</si>
  <si>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</si>
  <si>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</si>
  <si>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</si>
  <si>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</si>
  <si>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</si>
  <si>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r>
      <t>Carteira Própria</t>
    </r>
    <r>
      <rPr>
        <b/>
        <sz val="12"/>
        <color theme="1"/>
        <rFont val="Calibri"/>
        <family val="2"/>
        <scheme val="minor"/>
      </rPr>
      <t xml:space="preserve"> (NOTA 4)</t>
    </r>
  </si>
  <si>
    <t>OPERAÇÕES DE CRÉDITO (NOTA 5)</t>
  </si>
  <si>
    <r>
      <t>Diversos</t>
    </r>
    <r>
      <rPr>
        <b/>
        <sz val="12"/>
        <color theme="1"/>
        <rFont val="Calibri"/>
        <family val="2"/>
        <scheme val="minor"/>
      </rPr>
      <t xml:space="preserve"> (NOTA 6)</t>
    </r>
  </si>
  <si>
    <r>
      <t xml:space="preserve">Outros Valores e Bens </t>
    </r>
    <r>
      <rPr>
        <b/>
        <sz val="12"/>
        <color theme="1"/>
        <rFont val="Calibri"/>
        <family val="2"/>
        <scheme val="minor"/>
      </rPr>
      <t>(NOTA 7)</t>
    </r>
  </si>
  <si>
    <r>
      <t xml:space="preserve">Diversos </t>
    </r>
    <r>
      <rPr>
        <b/>
        <sz val="12"/>
        <color theme="1"/>
        <rFont val="Calibri"/>
        <family val="2"/>
        <scheme val="minor"/>
      </rPr>
      <t>(NOTA 6)</t>
    </r>
  </si>
  <si>
    <t>PERMANENTE  (NOTA 8)</t>
  </si>
  <si>
    <r>
      <t xml:space="preserve"> Capital Social </t>
    </r>
    <r>
      <rPr>
        <b/>
        <sz val="12"/>
        <color theme="1"/>
        <rFont val="Calibri"/>
        <family val="2"/>
        <scheme val="minor"/>
      </rPr>
      <t xml:space="preserve"> (NOTA 11)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</si>
  <si>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</si>
  <si>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</si>
  <si>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</si>
  <si>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</si>
  <si>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RIVAEL AGUIAR PEREIRA </t>
  </si>
  <si>
    <t xml:space="preserve">FERNANDO FREITAS SILVA </t>
  </si>
  <si>
    <t xml:space="preserve">Diretor de Operações 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</si>
  <si>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</si>
  <si>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</si>
  <si>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</si>
  <si>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JOSÉ ALVES QUEIROZ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</si>
  <si>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</si>
  <si>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</si>
  <si>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</si>
  <si>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</si>
  <si>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</si>
  <si>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</si>
  <si>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</si>
  <si>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Aumento de Capital</t>
  </si>
  <si>
    <r>
      <t>RICARDO MACHIEL SANTANA -</t>
    </r>
    <r>
      <rPr>
        <b/>
        <sz val="11"/>
        <rFont val="Calibri"/>
        <family val="2"/>
        <scheme val="minor"/>
      </rPr>
      <t xml:space="preserve"> Membro</t>
    </r>
  </si>
  <si>
    <r>
      <rPr>
        <b/>
        <sz val="11"/>
        <rFont val="Calibri"/>
        <family val="2"/>
        <scheme val="minor"/>
      </rPr>
      <t xml:space="preserve">Contadora </t>
    </r>
    <r>
      <rPr>
        <sz val="11"/>
        <rFont val="Calibri"/>
        <family val="2"/>
        <scheme val="minor"/>
      </rPr>
      <t xml:space="preserve"> CRC-GO008031/O-0</t>
    </r>
  </si>
  <si>
    <r>
      <t xml:space="preserve">FABRÍCIO BORGES AMARAL  </t>
    </r>
    <r>
      <rPr>
        <b/>
        <sz val="11"/>
        <rFont val="Calibri"/>
        <family val="2"/>
        <scheme val="minor"/>
      </rPr>
      <t xml:space="preserve">- Conselheiro </t>
    </r>
  </si>
  <si>
    <r>
      <t xml:space="preserve">PAULO DE AGUIAR ALMEIDA - </t>
    </r>
    <r>
      <rPr>
        <b/>
        <sz val="11"/>
        <rFont val="Calibri"/>
        <family val="2"/>
        <scheme val="minor"/>
      </rPr>
      <t>Conselheiro</t>
    </r>
  </si>
  <si>
    <r>
      <t>PLÍNIO CÉSAR LUCAS VIANA -</t>
    </r>
    <r>
      <rPr>
        <b/>
        <sz val="11"/>
        <rFont val="Calibri"/>
        <family val="2"/>
        <scheme val="minor"/>
      </rPr>
      <t xml:space="preserve"> Conselheiro</t>
    </r>
  </si>
  <si>
    <r>
      <t>JOSÉ PAULO FELIX DE SOUZA LOUREIRO -</t>
    </r>
    <r>
      <rPr>
        <b/>
        <sz val="11"/>
        <rFont val="Calibri"/>
        <family val="2"/>
        <scheme val="minor"/>
      </rPr>
      <t xml:space="preserve"> Presidente</t>
    </r>
  </si>
  <si>
    <r>
      <t>MARISE FERNANDES DE ARAÚJO -</t>
    </r>
    <r>
      <rPr>
        <b/>
        <sz val="11"/>
        <rFont val="Calibri"/>
        <family val="2"/>
        <scheme val="minor"/>
      </rPr>
      <t xml:space="preserve"> Membro</t>
    </r>
  </si>
  <si>
    <r>
      <rPr>
        <sz val="11"/>
        <rFont val="Calibri"/>
        <family val="2"/>
        <scheme val="minor"/>
      </rPr>
      <t>RIVAEL AGUIAR PEREIRA</t>
    </r>
    <r>
      <rPr>
        <b/>
        <sz val="11"/>
        <rFont val="Calibri"/>
        <family val="2"/>
        <scheme val="minor"/>
      </rPr>
      <t xml:space="preserve"> - Vice- Presidente</t>
    </r>
  </si>
  <si>
    <r>
      <t xml:space="preserve">SÉRGIO LUIZ RIBEIRO MACEDO </t>
    </r>
    <r>
      <rPr>
        <b/>
        <sz val="11"/>
        <rFont val="Calibri"/>
        <family val="2"/>
        <scheme val="minor"/>
      </rPr>
      <t xml:space="preserve">- Membro </t>
    </r>
  </si>
  <si>
    <t>BALANCETES  PATRIMONIAIS FINDOS EM 31 DE DEZEMBRO DE 2020 E 2019</t>
  </si>
  <si>
    <t xml:space="preserve">                                                    Goiânia, 17 de fevereiro de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</si>
</sst>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19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Border="1"/>
    <xf numFmtId="38" fontId="3" fillId="0" borderId="0" xfId="0" applyNumberFormat="1" applyFont="1" applyAlignment="1">
      <alignment horizontal="right"/>
    </xf>
    <xf numFmtId="0" fontId="2" fillId="0" borderId="0" xfId="0" applyFont="1" applyBorder="1"/>
    <xf numFmtId="49" fontId="1" fillId="0" borderId="0" xfId="0" applyNumberFormat="1" applyFont="1" applyAlignment="1">
      <alignment horizontal="right"/>
    </xf>
    <xf numFmtId="0" fontId="7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7" fillId="2" borderId="0" xfId="0" applyNumberFormat="1" applyFont="1" applyFill="1"/>
    <xf numFmtId="38" fontId="7" fillId="2" borderId="0" xfId="0" applyNumberFormat="1" applyFont="1" applyFill="1" applyAlignment="1">
      <alignment horizontal="right"/>
    </xf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165" fontId="10" fillId="2" borderId="6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/>
    <xf numFmtId="164" fontId="10" fillId="0" borderId="12" xfId="0" applyNumberFormat="1" applyFont="1" applyFill="1" applyBorder="1" applyAlignment="1">
      <alignment horizontal="right"/>
    </xf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0" borderId="12" xfId="0" applyNumberFormat="1" applyFont="1" applyFill="1" applyBorder="1" applyAlignment="1">
      <alignment horizontal="righ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 applyBorder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6" fillId="2" borderId="0" xfId="0" applyFont="1" applyFill="1"/>
    <xf numFmtId="3" fontId="16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2" borderId="0" xfId="0" applyFont="1" applyFill="1"/>
    <xf numFmtId="3" fontId="18" fillId="2" borderId="0" xfId="0" applyNumberFormat="1" applyFont="1" applyFill="1"/>
    <xf numFmtId="38" fontId="18" fillId="2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center"/>
    </xf>
    <xf numFmtId="38" fontId="18" fillId="0" borderId="0" xfId="0" applyNumberFormat="1" applyFont="1" applyBorder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38" fontId="18" fillId="0" borderId="0" xfId="0" applyNumberFormat="1" applyFont="1" applyAlignment="1">
      <alignment horizontal="left"/>
    </xf>
    <xf numFmtId="38" fontId="18" fillId="0" borderId="0" xfId="0" applyNumberFormat="1" applyFont="1" applyAlignment="1">
      <alignment horizontal="right"/>
    </xf>
    <xf numFmtId="0" fontId="18" fillId="0" borderId="0" xfId="0" applyFont="1"/>
    <xf numFmtId="3" fontId="18" fillId="0" borderId="0" xfId="0" applyNumberFormat="1" applyFont="1" applyAlignment="1">
      <alignment horizontal="left"/>
    </xf>
    <xf numFmtId="3" fontId="18" fillId="0" borderId="0" xfId="0" applyNumberFormat="1" applyFont="1" applyBorder="1"/>
    <xf numFmtId="3" fontId="18" fillId="2" borderId="0" xfId="0" applyNumberFormat="1" applyFont="1" applyFill="1" applyBorder="1"/>
    <xf numFmtId="38" fontId="18" fillId="2" borderId="0" xfId="0" applyNumberFormat="1" applyFont="1" applyFill="1" applyAlignment="1">
      <alignment horizontal="left"/>
    </xf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164" fontId="16" fillId="2" borderId="3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/>
    </xf>
    <xf numFmtId="1" fontId="13" fillId="2" borderId="0" xfId="0" applyNumberFormat="1" applyFont="1" applyFill="1"/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8" fillId="0" borderId="0" xfId="0" applyFont="1" applyAlignment="1"/>
    <xf numFmtId="0" fontId="18" fillId="2" borderId="0" xfId="0" applyFont="1" applyFill="1" applyAlignment="1">
      <alignment horizontal="left"/>
    </xf>
    <xf numFmtId="0" fontId="18" fillId="0" borderId="0" xfId="0" applyFont="1" applyBorder="1" applyAlignment="1">
      <alignment horizontal="left"/>
    </xf>
    <xf numFmtId="0" fontId="18" fillId="2" borderId="0" xfId="0" applyFont="1" applyFill="1" applyAlignment="1">
      <alignment horizontal="left"/>
    </xf>
    <xf numFmtId="0" fontId="18" fillId="0" borderId="0" xfId="0" applyFont="1" applyAlignment="1"/>
    <xf numFmtId="0" fontId="18" fillId="2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top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3" fontId="13" fillId="2" borderId="2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Alignment="1"/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B4838273-5195-4EE8-8D5E-6E59834EE02D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3243FF26-45F1-4A8A-91AF-E7F203B5E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1095374</xdr:colOff>
      <xdr:row>1</xdr:row>
      <xdr:rowOff>9524</xdr:rowOff>
    </xdr:from>
    <xdr:to>
      <xdr:col>12</xdr:col>
      <xdr:colOff>209549</xdr:colOff>
      <xdr:row>6</xdr:row>
      <xdr:rowOff>142874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2A6EC71-0A5D-464B-AFFD-4577960A0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76899" y="171449"/>
          <a:ext cx="28860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F3D4-9F2C-41CF-A994-32CB5F2E0FCE}">
  <dimension ref="A1:AB94"/>
  <sheetViews>
    <sheetView showGridLines="0" tabSelected="1" zoomScaleNormal="100" zoomScaleSheetLayoutView="100" workbookViewId="0">
      <selection activeCell="J12" sqref="J12:L12"/>
    </sheetView>
  </sheetViews>
  <sheetFormatPr defaultRowHeight="12.75" x14ac:dyDescent="0.2"/>
  <cols>
    <col min="1" max="1" width="1.7109375" style="5" customWidth="1"/>
    <col min="2" max="3" width="1.7109375" style="3" customWidth="1"/>
    <col min="4" max="4" width="38.5703125" style="4" customWidth="1"/>
    <col min="5" max="5" width="9.85546875" style="4" customWidth="1"/>
    <col min="6" max="6" width="10" style="6" customWidth="1"/>
    <col min="7" max="9" width="1.7109375" style="3" customWidth="1"/>
    <col min="10" max="10" width="35.7109375" style="4" customWidth="1"/>
    <col min="11" max="11" width="10.140625" style="6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10"/>
      <c r="B1" s="11"/>
      <c r="C1" s="11"/>
      <c r="D1" s="12"/>
      <c r="E1" s="12"/>
      <c r="F1" s="13"/>
      <c r="G1" s="11"/>
      <c r="H1" s="11"/>
      <c r="I1" s="11"/>
      <c r="J1" s="12"/>
      <c r="K1" s="13"/>
      <c r="L1" s="11"/>
    </row>
    <row r="2" spans="1:12" x14ac:dyDescent="0.2">
      <c r="A2" s="10"/>
      <c r="B2" s="11"/>
      <c r="C2" s="11"/>
      <c r="D2" s="12"/>
      <c r="E2" s="12"/>
      <c r="F2" s="13"/>
      <c r="G2" s="11"/>
      <c r="H2" s="11"/>
      <c r="I2" s="11"/>
      <c r="J2" s="12"/>
      <c r="K2" s="13"/>
      <c r="L2" s="11"/>
    </row>
    <row r="3" spans="1:12" x14ac:dyDescent="0.2">
      <c r="A3" s="10"/>
      <c r="B3" s="11"/>
      <c r="C3" s="11"/>
      <c r="D3" s="12"/>
      <c r="E3" s="12"/>
      <c r="F3" s="13"/>
      <c r="G3" s="11"/>
      <c r="H3" s="11"/>
      <c r="I3" s="11"/>
      <c r="J3" s="12"/>
      <c r="K3" s="13"/>
      <c r="L3" s="11"/>
    </row>
    <row r="4" spans="1:12" x14ac:dyDescent="0.2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1"/>
    </row>
    <row r="5" spans="1:12" x14ac:dyDescent="0.2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1"/>
    </row>
    <row r="6" spans="1:12" ht="15.75" x14ac:dyDescent="0.2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12" ht="15.75" x14ac:dyDescent="0.2">
      <c r="A7" s="123" t="s">
        <v>77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15.7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ht="15.75" x14ac:dyDescent="0.25">
      <c r="A9" s="124" t="s">
        <v>0</v>
      </c>
      <c r="B9" s="124"/>
      <c r="C9" s="124"/>
      <c r="D9" s="124"/>
      <c r="E9" s="124"/>
      <c r="F9" s="124"/>
      <c r="G9" s="30"/>
      <c r="H9" s="30"/>
      <c r="I9" s="30"/>
      <c r="J9" s="31"/>
      <c r="K9" s="32"/>
      <c r="L9" s="30"/>
    </row>
    <row r="10" spans="1:12" ht="15.75" x14ac:dyDescent="0.25">
      <c r="A10" s="124" t="s">
        <v>40</v>
      </c>
      <c r="B10" s="124"/>
      <c r="C10" s="124"/>
      <c r="D10" s="124"/>
      <c r="E10" s="124"/>
      <c r="F10" s="124"/>
      <c r="G10" s="124"/>
      <c r="H10" s="124"/>
      <c r="I10" s="124"/>
      <c r="J10" s="124"/>
      <c r="K10" s="32"/>
      <c r="L10" s="30"/>
    </row>
    <row r="11" spans="1:12" ht="15.75" x14ac:dyDescent="0.25">
      <c r="A11" s="124" t="s">
        <v>1</v>
      </c>
      <c r="B11" s="124"/>
      <c r="C11" s="124"/>
      <c r="D11" s="124"/>
      <c r="E11" s="124"/>
      <c r="F11" s="124"/>
      <c r="G11" s="30"/>
      <c r="H11" s="30"/>
      <c r="I11" s="30"/>
      <c r="J11" s="30"/>
      <c r="K11" s="30"/>
      <c r="L11" s="30"/>
    </row>
    <row r="12" spans="1:12" x14ac:dyDescent="0.2">
      <c r="A12" s="9"/>
      <c r="B12" s="16"/>
      <c r="C12" s="16"/>
      <c r="D12" s="17"/>
      <c r="E12" s="17"/>
      <c r="F12" s="18"/>
      <c r="G12" s="16"/>
      <c r="H12" s="16"/>
      <c r="I12" s="16"/>
      <c r="J12" s="110" t="s">
        <v>19</v>
      </c>
      <c r="K12" s="110"/>
      <c r="L12" s="110"/>
    </row>
    <row r="13" spans="1:12" s="1" customFormat="1" ht="15.75" x14ac:dyDescent="0.25">
      <c r="A13" s="111" t="s">
        <v>2</v>
      </c>
      <c r="B13" s="112"/>
      <c r="C13" s="112"/>
      <c r="D13" s="113"/>
      <c r="E13" s="33">
        <v>44196</v>
      </c>
      <c r="F13" s="33">
        <v>43830</v>
      </c>
      <c r="G13" s="114" t="s">
        <v>3</v>
      </c>
      <c r="H13" s="115"/>
      <c r="I13" s="115"/>
      <c r="J13" s="116"/>
      <c r="K13" s="33">
        <v>44196</v>
      </c>
      <c r="L13" s="33">
        <v>43830</v>
      </c>
    </row>
    <row r="14" spans="1:12" s="7" customFormat="1" ht="15.75" x14ac:dyDescent="0.25">
      <c r="A14" s="34"/>
      <c r="B14" s="35"/>
      <c r="C14" s="35"/>
      <c r="D14" s="36"/>
      <c r="E14" s="28"/>
      <c r="F14" s="28"/>
      <c r="G14" s="35"/>
      <c r="H14" s="35"/>
      <c r="I14" s="35"/>
      <c r="J14" s="35"/>
      <c r="K14" s="37"/>
      <c r="L14" s="37"/>
    </row>
    <row r="15" spans="1:12" s="2" customFormat="1" ht="15.75" x14ac:dyDescent="0.25">
      <c r="A15" s="38" t="s">
        <v>9</v>
      </c>
      <c r="B15" s="38"/>
      <c r="C15" s="38"/>
      <c r="D15" s="38"/>
      <c r="E15" s="39">
        <f>SUM(E17+E20+E23+E29+E33)</f>
        <v>211951</v>
      </c>
      <c r="F15" s="39">
        <f>SUM(F17+F20+F23+F29+F33)</f>
        <v>184973</v>
      </c>
      <c r="G15" s="38" t="s">
        <v>9</v>
      </c>
      <c r="H15" s="38"/>
      <c r="I15" s="38"/>
      <c r="J15" s="38"/>
      <c r="K15" s="39">
        <f>SUM(K24+K17)</f>
        <v>70538</v>
      </c>
      <c r="L15" s="39">
        <f>SUM(L24+L17)</f>
        <v>24908</v>
      </c>
    </row>
    <row r="16" spans="1:12" s="2" customFormat="1" ht="15.75" x14ac:dyDescent="0.25">
      <c r="A16" s="89"/>
      <c r="B16" s="90"/>
      <c r="C16" s="90"/>
      <c r="D16" s="91"/>
      <c r="E16" s="40"/>
      <c r="F16" s="40"/>
      <c r="G16" s="38"/>
      <c r="H16" s="92"/>
      <c r="I16" s="92"/>
      <c r="J16" s="92"/>
      <c r="K16" s="41"/>
      <c r="L16" s="41"/>
    </row>
    <row r="17" spans="1:16" s="2" customFormat="1" ht="15.75" x14ac:dyDescent="0.25">
      <c r="A17" s="42"/>
      <c r="B17" s="90" t="s">
        <v>8</v>
      </c>
      <c r="C17" s="90"/>
      <c r="D17" s="90"/>
      <c r="E17" s="39">
        <v>27</v>
      </c>
      <c r="F17" s="39">
        <v>31</v>
      </c>
      <c r="G17" s="92"/>
      <c r="H17" s="90" t="s">
        <v>49</v>
      </c>
      <c r="I17" s="88"/>
      <c r="J17" s="92"/>
      <c r="K17" s="39">
        <f>SUM(K18:K22)</f>
        <v>60251</v>
      </c>
      <c r="L17" s="39">
        <f>SUM(L18:L19:L20)</f>
        <v>10017</v>
      </c>
    </row>
    <row r="18" spans="1:16" s="2" customFormat="1" ht="15.75" x14ac:dyDescent="0.25">
      <c r="A18" s="42"/>
      <c r="B18" s="90"/>
      <c r="C18" s="90"/>
      <c r="D18" s="90"/>
      <c r="E18" s="39"/>
      <c r="F18" s="39"/>
      <c r="G18" s="92"/>
      <c r="H18" s="90"/>
      <c r="I18" s="88"/>
      <c r="J18" s="88" t="s">
        <v>22</v>
      </c>
      <c r="K18" s="43">
        <v>2245</v>
      </c>
      <c r="L18" s="43">
        <v>2555</v>
      </c>
    </row>
    <row r="19" spans="1:16" s="2" customFormat="1" ht="15.75" x14ac:dyDescent="0.25">
      <c r="A19" s="42"/>
      <c r="B19" s="90"/>
      <c r="C19" s="90"/>
      <c r="D19" s="91"/>
      <c r="E19" s="39"/>
      <c r="F19" s="39"/>
      <c r="G19" s="92"/>
      <c r="H19" s="92" t="s">
        <v>20</v>
      </c>
      <c r="I19" s="88"/>
      <c r="J19" s="88" t="s">
        <v>29</v>
      </c>
      <c r="K19" s="43">
        <v>6366</v>
      </c>
      <c r="L19" s="43">
        <v>7155</v>
      </c>
      <c r="N19" s="20" t="s">
        <v>38</v>
      </c>
    </row>
    <row r="20" spans="1:16" s="2" customFormat="1" ht="15.75" x14ac:dyDescent="0.25">
      <c r="A20" s="42"/>
      <c r="B20" s="90" t="s">
        <v>15</v>
      </c>
      <c r="C20" s="47"/>
      <c r="D20" s="48"/>
      <c r="E20" s="39">
        <f>SUM(E21)</f>
        <v>117378</v>
      </c>
      <c r="F20" s="39">
        <f>SUM(F21)</f>
        <v>103669</v>
      </c>
      <c r="G20" s="92"/>
      <c r="H20" s="92"/>
      <c r="I20" s="88"/>
      <c r="J20" s="88" t="s">
        <v>37</v>
      </c>
      <c r="K20" s="43">
        <v>292</v>
      </c>
      <c r="L20" s="43">
        <v>307</v>
      </c>
    </row>
    <row r="21" spans="1:16" s="2" customFormat="1" ht="15.75" x14ac:dyDescent="0.25">
      <c r="A21" s="42"/>
      <c r="B21" s="47"/>
      <c r="C21" s="47"/>
      <c r="D21" s="47" t="s">
        <v>42</v>
      </c>
      <c r="E21" s="43">
        <v>117378</v>
      </c>
      <c r="F21" s="43">
        <v>103669</v>
      </c>
      <c r="G21" s="92"/>
      <c r="H21" s="92"/>
      <c r="I21" s="88"/>
      <c r="J21" s="82" t="s">
        <v>65</v>
      </c>
      <c r="K21" s="43">
        <v>6154</v>
      </c>
      <c r="L21" s="43">
        <v>0</v>
      </c>
    </row>
    <row r="22" spans="1:16" s="2" customFormat="1" ht="15.75" x14ac:dyDescent="0.25">
      <c r="A22" s="42"/>
      <c r="B22" s="51"/>
      <c r="C22" s="47"/>
      <c r="D22" s="48"/>
      <c r="E22" s="39"/>
      <c r="F22" s="39"/>
      <c r="G22" s="92"/>
      <c r="H22" s="92"/>
      <c r="I22" s="88"/>
      <c r="J22" s="82" t="s">
        <v>52</v>
      </c>
      <c r="K22" s="43">
        <v>45194</v>
      </c>
      <c r="L22" s="43">
        <v>0</v>
      </c>
    </row>
    <row r="23" spans="1:16" ht="15.75" x14ac:dyDescent="0.25">
      <c r="A23" s="42"/>
      <c r="B23" s="90" t="s">
        <v>43</v>
      </c>
      <c r="C23" s="90"/>
      <c r="D23" s="90"/>
      <c r="E23" s="39">
        <f>SUM(E24:E27)</f>
        <v>54110</v>
      </c>
      <c r="F23" s="39">
        <f>SUM(F24:F27)</f>
        <v>42581</v>
      </c>
      <c r="G23" s="92"/>
      <c r="H23" s="92"/>
      <c r="I23" s="88"/>
      <c r="J23" s="88"/>
      <c r="K23" s="43"/>
      <c r="L23" s="43"/>
      <c r="P23" s="19" t="s">
        <v>38</v>
      </c>
    </row>
    <row r="24" spans="1:16" ht="15.75" x14ac:dyDescent="0.25">
      <c r="A24" s="42"/>
      <c r="B24" s="47"/>
      <c r="C24" s="90"/>
      <c r="D24" s="48" t="s">
        <v>14</v>
      </c>
      <c r="E24" s="43">
        <v>18560</v>
      </c>
      <c r="F24" s="43">
        <v>5586</v>
      </c>
      <c r="G24" s="44"/>
      <c r="H24" s="90" t="s">
        <v>50</v>
      </c>
      <c r="I24" s="90"/>
      <c r="J24" s="90"/>
      <c r="K24" s="45">
        <f>SUM(K25:K27)</f>
        <v>10287</v>
      </c>
      <c r="L24" s="45">
        <f>SUM(L25:L27)</f>
        <v>14891</v>
      </c>
    </row>
    <row r="25" spans="1:16" ht="15.75" x14ac:dyDescent="0.25">
      <c r="A25" s="42"/>
      <c r="B25" s="51"/>
      <c r="C25" s="51"/>
      <c r="D25" s="53" t="s">
        <v>7</v>
      </c>
      <c r="E25" s="43">
        <v>36596</v>
      </c>
      <c r="F25" s="43">
        <v>37076</v>
      </c>
      <c r="G25" s="44"/>
      <c r="H25" s="92"/>
      <c r="I25" s="88"/>
      <c r="J25" s="88" t="s">
        <v>12</v>
      </c>
      <c r="K25" s="49">
        <v>300</v>
      </c>
      <c r="L25" s="49">
        <v>5700</v>
      </c>
    </row>
    <row r="26" spans="1:16" ht="15.75" x14ac:dyDescent="0.25">
      <c r="A26" s="42"/>
      <c r="B26" s="51"/>
      <c r="C26" s="51"/>
      <c r="D26" s="53" t="s">
        <v>35</v>
      </c>
      <c r="E26" s="43">
        <v>2040</v>
      </c>
      <c r="F26" s="43">
        <v>2914</v>
      </c>
      <c r="G26" s="44"/>
      <c r="H26" s="92"/>
      <c r="I26" s="88"/>
      <c r="J26" s="88" t="s">
        <v>13</v>
      </c>
      <c r="K26" s="49">
        <v>1744</v>
      </c>
      <c r="L26" s="49">
        <v>1497</v>
      </c>
      <c r="P26"/>
    </row>
    <row r="27" spans="1:16" ht="15.75" x14ac:dyDescent="0.25">
      <c r="A27" s="42"/>
      <c r="B27" s="51"/>
      <c r="C27" s="51"/>
      <c r="D27" s="53" t="s">
        <v>23</v>
      </c>
      <c r="E27" s="43">
        <v>-3086</v>
      </c>
      <c r="F27" s="43">
        <v>-2995</v>
      </c>
      <c r="G27" s="44"/>
      <c r="H27" s="88"/>
      <c r="I27" s="117" t="s">
        <v>41</v>
      </c>
      <c r="J27" s="117"/>
      <c r="K27" s="50">
        <v>8243</v>
      </c>
      <c r="L27" s="50">
        <v>7694</v>
      </c>
    </row>
    <row r="28" spans="1:16" ht="15.75" x14ac:dyDescent="0.25">
      <c r="A28" s="42"/>
      <c r="B28" s="51"/>
      <c r="C28" s="51"/>
      <c r="D28" s="53"/>
      <c r="E28" s="43"/>
      <c r="F28" s="43"/>
      <c r="G28" s="44"/>
      <c r="H28" s="88"/>
      <c r="I28" s="88"/>
      <c r="J28" s="88"/>
      <c r="K28" s="50"/>
      <c r="L28" s="50"/>
    </row>
    <row r="29" spans="1:16" ht="15.75" x14ac:dyDescent="0.25">
      <c r="A29" s="42"/>
      <c r="B29" s="90" t="s">
        <v>6</v>
      </c>
      <c r="C29" s="90"/>
      <c r="D29" s="90"/>
      <c r="E29" s="39">
        <f>E30+E31</f>
        <v>32674</v>
      </c>
      <c r="F29" s="39">
        <f>F30+F31</f>
        <v>30494</v>
      </c>
      <c r="G29" s="44"/>
      <c r="H29" s="88"/>
      <c r="I29" s="88"/>
      <c r="J29" s="88"/>
      <c r="K29" s="52"/>
      <c r="L29" s="52"/>
    </row>
    <row r="30" spans="1:16" ht="15.75" x14ac:dyDescent="0.25">
      <c r="A30" s="42"/>
      <c r="B30" s="51"/>
      <c r="C30" s="57"/>
      <c r="D30" s="53" t="s">
        <v>44</v>
      </c>
      <c r="E30" s="43">
        <v>32689</v>
      </c>
      <c r="F30" s="43">
        <v>30494</v>
      </c>
      <c r="G30" s="38" t="s">
        <v>31</v>
      </c>
      <c r="H30" s="54"/>
      <c r="I30" s="54"/>
      <c r="J30" s="55"/>
      <c r="K30" s="46">
        <f>K32+K41</f>
        <v>237371</v>
      </c>
      <c r="L30" s="46">
        <f>L32+L41</f>
        <v>218711</v>
      </c>
    </row>
    <row r="31" spans="1:16" ht="15.75" x14ac:dyDescent="0.25">
      <c r="A31" s="38"/>
      <c r="B31" s="90"/>
      <c r="C31" s="90"/>
      <c r="D31" s="51" t="s">
        <v>62</v>
      </c>
      <c r="E31" s="43">
        <v>-15</v>
      </c>
      <c r="F31" s="43">
        <v>0</v>
      </c>
      <c r="G31" s="38"/>
      <c r="H31" s="54"/>
      <c r="I31" s="54"/>
      <c r="J31" s="54"/>
      <c r="K31" s="46"/>
      <c r="L31" s="46"/>
    </row>
    <row r="32" spans="1:16" ht="15.75" x14ac:dyDescent="0.25">
      <c r="A32" s="38"/>
      <c r="B32" s="90"/>
      <c r="C32" s="90"/>
      <c r="D32" s="51"/>
      <c r="E32" s="43"/>
      <c r="F32" s="43"/>
      <c r="G32" s="89" t="s">
        <v>21</v>
      </c>
      <c r="H32" s="38"/>
      <c r="I32" s="38"/>
      <c r="J32" s="38"/>
      <c r="K32" s="46">
        <f>K34</f>
        <v>39646</v>
      </c>
      <c r="L32" s="46">
        <f>L34</f>
        <v>28770</v>
      </c>
    </row>
    <row r="33" spans="1:12" ht="15.75" x14ac:dyDescent="0.25">
      <c r="A33" s="38"/>
      <c r="B33" s="90" t="s">
        <v>16</v>
      </c>
      <c r="C33" s="90"/>
      <c r="D33" s="90"/>
      <c r="E33" s="39">
        <f>E34+E35</f>
        <v>7762</v>
      </c>
      <c r="F33" s="39">
        <f>F34+F35</f>
        <v>8198</v>
      </c>
      <c r="G33" s="56"/>
      <c r="H33" s="92"/>
      <c r="I33" s="92"/>
      <c r="J33" s="92"/>
      <c r="K33" s="46"/>
      <c r="L33" s="46"/>
    </row>
    <row r="34" spans="1:12" ht="15.75" x14ac:dyDescent="0.25">
      <c r="A34" s="38"/>
      <c r="B34" s="51"/>
      <c r="C34" s="51"/>
      <c r="D34" s="53" t="s">
        <v>45</v>
      </c>
      <c r="E34" s="43">
        <v>8248</v>
      </c>
      <c r="F34" s="43">
        <v>9271</v>
      </c>
      <c r="G34" s="56"/>
      <c r="H34" s="90" t="s">
        <v>51</v>
      </c>
      <c r="I34" s="92"/>
      <c r="J34" s="92"/>
      <c r="K34" s="46">
        <f>SUM(K35:K39)</f>
        <v>39646</v>
      </c>
      <c r="L34" s="46">
        <f>L35+L36+L37+L39</f>
        <v>28770</v>
      </c>
    </row>
    <row r="35" spans="1:12" ht="15.75" x14ac:dyDescent="0.25">
      <c r="A35" s="38"/>
      <c r="B35" s="51"/>
      <c r="C35" s="51"/>
      <c r="D35" s="47" t="s">
        <v>66</v>
      </c>
      <c r="E35" s="43">
        <v>-486</v>
      </c>
      <c r="F35" s="43">
        <v>-1073</v>
      </c>
      <c r="G35" s="56"/>
      <c r="H35" s="92"/>
      <c r="I35" s="92"/>
      <c r="J35" s="88" t="s">
        <v>22</v>
      </c>
      <c r="K35" s="50">
        <v>1487</v>
      </c>
      <c r="L35" s="50">
        <v>3321</v>
      </c>
    </row>
    <row r="36" spans="1:12" ht="15.75" x14ac:dyDescent="0.25">
      <c r="A36" s="38"/>
      <c r="B36" s="51"/>
      <c r="C36" s="51"/>
      <c r="D36" s="47"/>
      <c r="E36" s="43"/>
      <c r="F36" s="43"/>
      <c r="G36" s="56"/>
      <c r="H36" s="92"/>
      <c r="I36" s="92"/>
      <c r="J36" s="88" t="s">
        <v>29</v>
      </c>
      <c r="K36" s="50">
        <v>15543</v>
      </c>
      <c r="L36" s="50">
        <v>22737</v>
      </c>
    </row>
    <row r="37" spans="1:12" ht="15.75" x14ac:dyDescent="0.25">
      <c r="A37" s="38" t="s">
        <v>31</v>
      </c>
      <c r="B37" s="51"/>
      <c r="C37" s="51"/>
      <c r="D37" s="53"/>
      <c r="E37" s="39">
        <f>E38+E50</f>
        <v>95958</v>
      </c>
      <c r="F37" s="39">
        <f>F38+F50</f>
        <v>58646</v>
      </c>
      <c r="G37" s="56"/>
      <c r="H37" s="92"/>
      <c r="I37" s="92"/>
      <c r="J37" s="88" t="s">
        <v>37</v>
      </c>
      <c r="K37" s="50">
        <v>447</v>
      </c>
      <c r="L37" s="50">
        <v>712</v>
      </c>
    </row>
    <row r="38" spans="1:12" ht="15.75" x14ac:dyDescent="0.25">
      <c r="A38" s="38" t="s">
        <v>11</v>
      </c>
      <c r="B38" s="51"/>
      <c r="C38" s="51"/>
      <c r="D38" s="53"/>
      <c r="E38" s="39">
        <f>E40+E45+E46</f>
        <v>91726</v>
      </c>
      <c r="F38" s="39">
        <f>F40+F45+F46</f>
        <v>54270</v>
      </c>
      <c r="G38" s="56"/>
      <c r="H38" s="92"/>
      <c r="I38" s="92"/>
      <c r="J38" s="82" t="s">
        <v>65</v>
      </c>
      <c r="K38" s="52">
        <v>12991</v>
      </c>
      <c r="L38" s="43">
        <v>0</v>
      </c>
    </row>
    <row r="39" spans="1:12" ht="15.75" x14ac:dyDescent="0.25">
      <c r="A39" s="38"/>
      <c r="B39" s="51"/>
      <c r="C39" s="51"/>
      <c r="D39" s="57"/>
      <c r="E39" s="39"/>
      <c r="F39" s="39"/>
      <c r="G39" s="56"/>
      <c r="H39" s="92"/>
      <c r="I39" s="92"/>
      <c r="J39" s="82" t="s">
        <v>52</v>
      </c>
      <c r="K39" s="50">
        <v>9178</v>
      </c>
      <c r="L39" s="50">
        <v>2000</v>
      </c>
    </row>
    <row r="40" spans="1:12" ht="15.75" x14ac:dyDescent="0.25">
      <c r="A40" s="38"/>
      <c r="B40" s="90" t="s">
        <v>43</v>
      </c>
      <c r="C40" s="90"/>
      <c r="D40" s="58"/>
      <c r="E40" s="39">
        <f>E41+E42+E43+E44</f>
        <v>85419</v>
      </c>
      <c r="F40" s="39">
        <f>F41+F42+F43+F44</f>
        <v>50143</v>
      </c>
      <c r="G40" s="56"/>
      <c r="H40" s="92"/>
      <c r="I40" s="92"/>
      <c r="J40" s="92"/>
      <c r="K40" s="52"/>
      <c r="L40" s="52"/>
    </row>
    <row r="41" spans="1:12" ht="15.75" x14ac:dyDescent="0.25">
      <c r="A41" s="38"/>
      <c r="B41" s="51"/>
      <c r="C41" s="90"/>
      <c r="D41" s="48" t="s">
        <v>14</v>
      </c>
      <c r="E41" s="43">
        <v>47110</v>
      </c>
      <c r="F41" s="43">
        <v>3030</v>
      </c>
      <c r="G41" s="38" t="s">
        <v>10</v>
      </c>
      <c r="H41" s="38"/>
      <c r="I41" s="38"/>
      <c r="J41" s="38"/>
      <c r="K41" s="39">
        <f>SUM(K42:K44)</f>
        <v>197725</v>
      </c>
      <c r="L41" s="39">
        <f>SUM(L42:L44)</f>
        <v>189941</v>
      </c>
    </row>
    <row r="42" spans="1:12" ht="15.75" x14ac:dyDescent="0.25">
      <c r="A42" s="38"/>
      <c r="B42" s="51"/>
      <c r="C42" s="51"/>
      <c r="D42" s="53" t="s">
        <v>7</v>
      </c>
      <c r="E42" s="43">
        <v>39191</v>
      </c>
      <c r="F42" s="43">
        <v>44187</v>
      </c>
      <c r="G42" s="44"/>
      <c r="H42" s="88"/>
      <c r="I42" s="88"/>
      <c r="J42" s="53" t="s">
        <v>48</v>
      </c>
      <c r="K42" s="50">
        <v>179777</v>
      </c>
      <c r="L42" s="50">
        <v>174970</v>
      </c>
    </row>
    <row r="43" spans="1:12" ht="15.75" x14ac:dyDescent="0.25">
      <c r="A43" s="38"/>
      <c r="B43" s="51"/>
      <c r="C43" s="51"/>
      <c r="D43" s="53" t="s">
        <v>35</v>
      </c>
      <c r="E43" s="43">
        <v>3473</v>
      </c>
      <c r="F43" s="43">
        <v>6195</v>
      </c>
      <c r="G43" s="44"/>
      <c r="H43" s="88"/>
      <c r="I43" s="88"/>
      <c r="J43" s="88" t="s">
        <v>67</v>
      </c>
      <c r="K43" s="50">
        <v>5699</v>
      </c>
      <c r="L43" s="50">
        <v>0</v>
      </c>
    </row>
    <row r="44" spans="1:12" ht="15.75" x14ac:dyDescent="0.25">
      <c r="A44" s="38"/>
      <c r="B44" s="51"/>
      <c r="C44" s="51"/>
      <c r="D44" s="53" t="s">
        <v>23</v>
      </c>
      <c r="E44" s="43">
        <v>-4355</v>
      </c>
      <c r="F44" s="43">
        <v>-3269</v>
      </c>
      <c r="G44" s="44"/>
      <c r="H44" s="88"/>
      <c r="I44" s="88"/>
      <c r="J44" s="88" t="s">
        <v>39</v>
      </c>
      <c r="K44" s="50">
        <v>12249</v>
      </c>
      <c r="L44" s="50">
        <f>14358+613</f>
        <v>14971</v>
      </c>
    </row>
    <row r="45" spans="1:12" ht="15.75" x14ac:dyDescent="0.25">
      <c r="A45" s="38"/>
      <c r="B45" s="90"/>
      <c r="C45" s="90"/>
      <c r="D45" s="90"/>
      <c r="E45" s="39"/>
      <c r="F45" s="39"/>
      <c r="G45" s="44"/>
      <c r="H45" s="44"/>
      <c r="I45" s="44"/>
      <c r="J45" s="44"/>
      <c r="K45" s="52"/>
      <c r="L45" s="52"/>
    </row>
    <row r="46" spans="1:12" ht="15.75" x14ac:dyDescent="0.25">
      <c r="A46" s="38"/>
      <c r="B46" s="90" t="s">
        <v>30</v>
      </c>
      <c r="C46" s="90"/>
      <c r="D46" s="90"/>
      <c r="E46" s="39">
        <f>E47+E48</f>
        <v>6307</v>
      </c>
      <c r="F46" s="39">
        <f>F47+F48</f>
        <v>4127</v>
      </c>
      <c r="G46" s="44"/>
      <c r="H46" s="44"/>
      <c r="I46" s="44"/>
      <c r="J46" s="88"/>
      <c r="K46" s="52"/>
      <c r="L46" s="52"/>
    </row>
    <row r="47" spans="1:12" ht="15.75" x14ac:dyDescent="0.25">
      <c r="A47" s="38"/>
      <c r="B47" s="51"/>
      <c r="C47" s="51"/>
      <c r="D47" s="53" t="s">
        <v>46</v>
      </c>
      <c r="E47" s="43">
        <v>6325</v>
      </c>
      <c r="F47" s="43">
        <v>4127</v>
      </c>
      <c r="G47" s="44"/>
      <c r="H47" s="44"/>
      <c r="I47" s="44"/>
      <c r="J47" s="44"/>
      <c r="K47" s="52"/>
      <c r="L47" s="52"/>
    </row>
    <row r="48" spans="1:12" ht="15.75" x14ac:dyDescent="0.25">
      <c r="A48" s="38"/>
      <c r="B48" s="51"/>
      <c r="C48" s="51"/>
      <c r="D48" s="51" t="s">
        <v>62</v>
      </c>
      <c r="E48" s="43">
        <v>-18</v>
      </c>
      <c r="F48" s="43">
        <v>0</v>
      </c>
      <c r="G48" s="44"/>
      <c r="H48" s="44"/>
      <c r="I48" s="44"/>
      <c r="J48" s="44"/>
      <c r="K48" s="52"/>
      <c r="L48" s="52"/>
    </row>
    <row r="49" spans="1:13" ht="15.75" x14ac:dyDescent="0.25">
      <c r="A49" s="38"/>
      <c r="B49" s="51"/>
      <c r="C49" s="51"/>
      <c r="D49" s="57"/>
      <c r="E49" s="43"/>
      <c r="F49" s="43"/>
      <c r="G49" s="44"/>
      <c r="H49" s="44"/>
      <c r="I49" s="44"/>
      <c r="J49" s="44"/>
      <c r="K49" s="52"/>
      <c r="L49" s="52"/>
    </row>
    <row r="50" spans="1:13" ht="15.75" x14ac:dyDescent="0.25">
      <c r="A50" s="38" t="s">
        <v>47</v>
      </c>
      <c r="B50" s="38"/>
      <c r="C50" s="38"/>
      <c r="D50" s="38"/>
      <c r="E50" s="39">
        <f>SUM(E51+E56+E63+E60)</f>
        <v>4232</v>
      </c>
      <c r="F50" s="39">
        <f>SUM(F51+F56+F63)</f>
        <v>4376</v>
      </c>
      <c r="G50" s="44"/>
      <c r="H50" s="44"/>
      <c r="I50" s="44"/>
      <c r="J50" s="44"/>
      <c r="K50" s="52"/>
      <c r="L50" s="52"/>
    </row>
    <row r="51" spans="1:13" ht="15.75" x14ac:dyDescent="0.25">
      <c r="A51" s="38"/>
      <c r="B51" s="59" t="s">
        <v>26</v>
      </c>
      <c r="C51" s="59"/>
      <c r="D51" s="59"/>
      <c r="E51" s="39">
        <f>E52+E53+E54+E55</f>
        <v>3539</v>
      </c>
      <c r="F51" s="39">
        <f>F52+F53+F54+F55</f>
        <v>3614</v>
      </c>
      <c r="G51" s="44"/>
      <c r="H51" s="44"/>
      <c r="I51" s="44"/>
      <c r="J51" s="44"/>
      <c r="K51" s="52"/>
      <c r="L51" s="52"/>
    </row>
    <row r="52" spans="1:13" ht="15.75" x14ac:dyDescent="0.25">
      <c r="A52" s="38"/>
      <c r="B52" s="59"/>
      <c r="C52" s="59"/>
      <c r="D52" s="51" t="s">
        <v>27</v>
      </c>
      <c r="E52" s="43">
        <v>2422</v>
      </c>
      <c r="F52" s="43">
        <v>2422</v>
      </c>
      <c r="G52" s="44"/>
      <c r="H52" s="44"/>
      <c r="I52" s="44"/>
      <c r="J52" s="44"/>
      <c r="K52" s="52"/>
      <c r="L52" s="52"/>
    </row>
    <row r="53" spans="1:13" ht="15.75" x14ac:dyDescent="0.25">
      <c r="A53" s="38"/>
      <c r="B53" s="59"/>
      <c r="C53" s="59"/>
      <c r="D53" s="51" t="s">
        <v>28</v>
      </c>
      <c r="E53" s="43">
        <v>1867</v>
      </c>
      <c r="F53" s="43">
        <v>1867</v>
      </c>
      <c r="G53" s="44"/>
      <c r="H53" s="44"/>
      <c r="I53" s="44"/>
      <c r="J53" s="44"/>
      <c r="K53" s="52"/>
      <c r="L53" s="52"/>
    </row>
    <row r="54" spans="1:13" ht="15.75" x14ac:dyDescent="0.25">
      <c r="A54" s="38"/>
      <c r="B54" s="59"/>
      <c r="C54" s="59"/>
      <c r="D54" s="51" t="s">
        <v>18</v>
      </c>
      <c r="E54" s="43">
        <v>-750</v>
      </c>
      <c r="F54" s="43">
        <v>-675</v>
      </c>
      <c r="G54" s="44"/>
      <c r="H54" s="44"/>
      <c r="I54" s="44"/>
      <c r="J54" s="44"/>
      <c r="K54" s="52"/>
      <c r="L54" s="52"/>
    </row>
    <row r="55" spans="1:13" ht="15.75" x14ac:dyDescent="0.25">
      <c r="A55" s="38"/>
      <c r="B55" s="59"/>
      <c r="C55" s="59"/>
      <c r="D55" s="51"/>
      <c r="E55" s="43"/>
      <c r="F55" s="43"/>
      <c r="G55" s="44"/>
      <c r="H55" s="44"/>
      <c r="I55" s="44"/>
      <c r="J55" s="44"/>
      <c r="K55" s="52"/>
      <c r="L55" s="52"/>
    </row>
    <row r="56" spans="1:13" ht="15.75" x14ac:dyDescent="0.25">
      <c r="A56" s="42"/>
      <c r="B56" s="90" t="s">
        <v>5</v>
      </c>
      <c r="C56" s="90"/>
      <c r="D56" s="90"/>
      <c r="E56" s="39">
        <f>SUM(E57:E58)</f>
        <v>511</v>
      </c>
      <c r="F56" s="39">
        <f>SUM(F57:F58)</f>
        <v>523</v>
      </c>
      <c r="G56" s="44"/>
      <c r="H56" s="44"/>
      <c r="I56" s="44"/>
      <c r="J56" s="44"/>
      <c r="K56" s="52"/>
      <c r="L56" s="52"/>
    </row>
    <row r="57" spans="1:13" ht="15.75" x14ac:dyDescent="0.25">
      <c r="A57" s="42"/>
      <c r="B57" s="47"/>
      <c r="C57" s="57"/>
      <c r="D57" s="53" t="s">
        <v>17</v>
      </c>
      <c r="E57" s="43">
        <v>1704</v>
      </c>
      <c r="F57" s="43">
        <v>1621</v>
      </c>
      <c r="G57" s="44"/>
      <c r="H57" s="44"/>
      <c r="I57" s="44"/>
      <c r="J57" s="44"/>
      <c r="K57" s="52"/>
      <c r="L57" s="52"/>
    </row>
    <row r="58" spans="1:13" ht="15.75" x14ac:dyDescent="0.25">
      <c r="A58" s="42"/>
      <c r="B58" s="51"/>
      <c r="C58" s="57"/>
      <c r="D58" s="53" t="s">
        <v>18</v>
      </c>
      <c r="E58" s="43">
        <v>-1193</v>
      </c>
      <c r="F58" s="43">
        <v>-1098</v>
      </c>
      <c r="G58" s="44"/>
      <c r="H58" s="44"/>
      <c r="I58" s="44"/>
      <c r="J58" s="44"/>
      <c r="K58" s="52"/>
      <c r="L58" s="52"/>
    </row>
    <row r="59" spans="1:13" ht="15.75" x14ac:dyDescent="0.25">
      <c r="A59" s="42"/>
      <c r="B59" s="51"/>
      <c r="C59" s="57"/>
      <c r="D59" s="53"/>
      <c r="E59" s="83"/>
      <c r="F59" s="43"/>
      <c r="G59" s="44"/>
      <c r="H59" s="44"/>
      <c r="I59" s="44"/>
      <c r="J59" s="44"/>
      <c r="K59" s="52"/>
      <c r="L59" s="52"/>
    </row>
    <row r="60" spans="1:13" ht="15.75" x14ac:dyDescent="0.25">
      <c r="A60" s="42"/>
      <c r="B60" s="90" t="s">
        <v>63</v>
      </c>
      <c r="C60" s="42"/>
      <c r="D60" s="81"/>
      <c r="E60" s="38">
        <f>E61</f>
        <v>22</v>
      </c>
      <c r="F60" s="43">
        <v>0</v>
      </c>
      <c r="G60" s="44"/>
      <c r="H60" s="44"/>
      <c r="I60" s="44"/>
      <c r="J60" s="44"/>
      <c r="K60" s="52"/>
      <c r="L60" s="52"/>
      <c r="M60" s="2"/>
    </row>
    <row r="61" spans="1:13" s="2" customFormat="1" ht="15.75" x14ac:dyDescent="0.25">
      <c r="A61" s="42"/>
      <c r="B61" s="51"/>
      <c r="C61" s="51"/>
      <c r="D61" s="51" t="s">
        <v>64</v>
      </c>
      <c r="E61" s="42">
        <v>22</v>
      </c>
      <c r="F61" s="43">
        <v>0</v>
      </c>
      <c r="G61" s="44"/>
      <c r="H61" s="44"/>
      <c r="I61" s="44"/>
      <c r="J61" s="44"/>
      <c r="K61" s="52"/>
      <c r="L61" s="52"/>
      <c r="M61" s="3"/>
    </row>
    <row r="62" spans="1:13" s="2" customFormat="1" ht="15.75" x14ac:dyDescent="0.25">
      <c r="A62" s="42"/>
      <c r="B62" s="51"/>
      <c r="C62" s="51"/>
      <c r="D62" s="51"/>
      <c r="E62" s="42"/>
      <c r="F62" s="43"/>
      <c r="G62" s="44"/>
      <c r="H62" s="44"/>
      <c r="I62" s="44"/>
      <c r="J62" s="44"/>
      <c r="K62" s="52"/>
      <c r="L62" s="52"/>
      <c r="M62" s="3"/>
    </row>
    <row r="63" spans="1:13" ht="15.75" x14ac:dyDescent="0.25">
      <c r="A63" s="42"/>
      <c r="B63" s="90" t="s">
        <v>25</v>
      </c>
      <c r="C63" s="57"/>
      <c r="D63" s="48"/>
      <c r="E63" s="39">
        <f>SUM(E64:E65)</f>
        <v>160</v>
      </c>
      <c r="F63" s="39">
        <f>SUM(F64:F65)</f>
        <v>239</v>
      </c>
      <c r="G63" s="44"/>
      <c r="H63" s="44"/>
      <c r="I63" s="44"/>
      <c r="J63" s="44"/>
      <c r="K63" s="52"/>
      <c r="L63" s="52"/>
    </row>
    <row r="64" spans="1:13" ht="15.75" x14ac:dyDescent="0.25">
      <c r="A64" s="42"/>
      <c r="B64" s="47"/>
      <c r="C64" s="57"/>
      <c r="D64" s="53" t="s">
        <v>24</v>
      </c>
      <c r="E64" s="43">
        <v>394</v>
      </c>
      <c r="F64" s="43">
        <v>394</v>
      </c>
      <c r="G64" s="44"/>
      <c r="H64" s="44"/>
      <c r="I64" s="44"/>
      <c r="J64" s="44"/>
      <c r="K64" s="52"/>
      <c r="L64" s="52"/>
    </row>
    <row r="65" spans="1:28" ht="15.75" x14ac:dyDescent="0.25">
      <c r="A65" s="42"/>
      <c r="B65" s="47"/>
      <c r="C65" s="57"/>
      <c r="D65" s="53" t="s">
        <v>36</v>
      </c>
      <c r="E65" s="43">
        <v>-234</v>
      </c>
      <c r="F65" s="43">
        <v>-155</v>
      </c>
      <c r="G65" s="44"/>
      <c r="H65" s="44"/>
      <c r="I65" s="44"/>
      <c r="J65" s="44"/>
      <c r="K65" s="52"/>
      <c r="L65" s="52"/>
    </row>
    <row r="66" spans="1:28" ht="15.75" x14ac:dyDescent="0.25">
      <c r="A66" s="42"/>
      <c r="B66" s="47"/>
      <c r="C66" s="47"/>
      <c r="D66" s="48"/>
      <c r="E66" s="43"/>
      <c r="F66" s="43"/>
      <c r="G66" s="44"/>
      <c r="H66" s="88"/>
      <c r="I66" s="88"/>
      <c r="J66" s="88"/>
      <c r="K66" s="52"/>
      <c r="L66" s="52"/>
    </row>
    <row r="67" spans="1:28" ht="15.75" x14ac:dyDescent="0.25">
      <c r="A67" s="60"/>
      <c r="B67" s="61"/>
      <c r="C67" s="61"/>
      <c r="D67" s="62"/>
      <c r="E67" s="63"/>
      <c r="F67" s="63"/>
      <c r="G67" s="64"/>
      <c r="H67" s="64"/>
      <c r="I67" s="64"/>
      <c r="J67" s="64"/>
      <c r="K67" s="65"/>
      <c r="L67" s="65"/>
    </row>
    <row r="68" spans="1:28" ht="15.75" x14ac:dyDescent="0.25">
      <c r="A68" s="118" t="s">
        <v>32</v>
      </c>
      <c r="B68" s="119"/>
      <c r="C68" s="119"/>
      <c r="D68" s="120"/>
      <c r="E68" s="39">
        <f>SUM(E15+E38+E50)</f>
        <v>307909</v>
      </c>
      <c r="F68" s="39">
        <f>SUM(F15+F38+F50)</f>
        <v>243619</v>
      </c>
      <c r="G68" s="121" t="s">
        <v>33</v>
      </c>
      <c r="H68" s="121"/>
      <c r="I68" s="121"/>
      <c r="J68" s="121"/>
      <c r="K68" s="39">
        <f>SUM(K41+K15+K34)</f>
        <v>307909</v>
      </c>
      <c r="L68" s="39">
        <f>SUM(L41+L15+L34)</f>
        <v>243619</v>
      </c>
      <c r="M68" s="2"/>
    </row>
    <row r="69" spans="1:28" x14ac:dyDescent="0.2">
      <c r="A69" s="21"/>
      <c r="B69" s="22"/>
      <c r="C69" s="22"/>
      <c r="D69" s="23"/>
      <c r="E69" s="24"/>
      <c r="F69" s="24"/>
      <c r="G69" s="25"/>
      <c r="H69" s="25"/>
      <c r="I69" s="25"/>
      <c r="J69" s="25"/>
      <c r="K69" s="26"/>
      <c r="L69" s="26"/>
      <c r="M69" s="2"/>
    </row>
    <row r="70" spans="1:28" ht="15" x14ac:dyDescent="0.25">
      <c r="A70" s="66"/>
      <c r="B70" s="67"/>
      <c r="C70" s="67"/>
      <c r="D70" s="68"/>
      <c r="E70" s="68"/>
      <c r="F70" s="69"/>
      <c r="G70" s="67"/>
      <c r="H70" s="67"/>
      <c r="I70" s="67"/>
      <c r="J70" s="107" t="s">
        <v>78</v>
      </c>
      <c r="K70" s="107"/>
      <c r="L70" s="107"/>
    </row>
    <row r="71" spans="1:28" ht="15" x14ac:dyDescent="0.25">
      <c r="A71" s="103" t="s">
        <v>58</v>
      </c>
      <c r="B71" s="103"/>
      <c r="C71" s="103"/>
      <c r="D71" s="103"/>
      <c r="E71" s="70"/>
      <c r="F71" s="71"/>
      <c r="G71" s="108"/>
      <c r="H71" s="108"/>
      <c r="I71" s="108"/>
      <c r="J71" s="108"/>
      <c r="K71" s="108"/>
      <c r="L71" s="72"/>
      <c r="M71" s="5"/>
    </row>
    <row r="72" spans="1:28" ht="15" x14ac:dyDescent="0.25">
      <c r="A72" s="86"/>
      <c r="B72" s="86"/>
      <c r="C72" s="86"/>
      <c r="D72" s="86"/>
      <c r="E72" s="70"/>
      <c r="F72" s="71"/>
      <c r="G72" s="93"/>
      <c r="H72" s="93"/>
      <c r="I72" s="93"/>
      <c r="J72" s="93"/>
      <c r="K72" s="93"/>
      <c r="L72" s="72"/>
      <c r="M72" s="5"/>
    </row>
    <row r="73" spans="1:28" s="2" customFormat="1" ht="13.5" customHeight="1" x14ac:dyDescent="0.25">
      <c r="A73" s="103" t="s">
        <v>53</v>
      </c>
      <c r="B73" s="103"/>
      <c r="C73" s="103"/>
      <c r="D73" s="103"/>
      <c r="E73" s="73"/>
      <c r="F73" s="74"/>
      <c r="G73" s="103" t="s">
        <v>4</v>
      </c>
      <c r="H73" s="103"/>
      <c r="I73" s="103"/>
      <c r="J73" s="103"/>
      <c r="K73" s="109"/>
      <c r="L73" s="109"/>
      <c r="M73" s="3"/>
      <c r="N73" s="3"/>
      <c r="O73" s="3"/>
      <c r="P73" s="3"/>
    </row>
    <row r="74" spans="1:28" s="2" customFormat="1" ht="15" x14ac:dyDescent="0.25">
      <c r="A74" s="98" t="s">
        <v>34</v>
      </c>
      <c r="B74" s="98"/>
      <c r="C74" s="98"/>
      <c r="D74" s="98"/>
      <c r="E74" s="87"/>
      <c r="F74" s="75"/>
      <c r="G74" s="105" t="s">
        <v>69</v>
      </c>
      <c r="H74" s="98"/>
      <c r="I74" s="98"/>
      <c r="J74" s="98"/>
      <c r="K74" s="98"/>
      <c r="L74" s="98"/>
      <c r="M74" s="3"/>
    </row>
    <row r="75" spans="1:28" ht="15" x14ac:dyDescent="0.25">
      <c r="A75" s="94"/>
      <c r="B75" s="94"/>
      <c r="C75" s="94"/>
      <c r="D75" s="94"/>
      <c r="E75" s="87"/>
      <c r="F75" s="75"/>
      <c r="G75" s="87"/>
      <c r="H75" s="87"/>
      <c r="I75" s="87"/>
      <c r="J75" s="77"/>
      <c r="K75" s="75"/>
      <c r="L75" s="76"/>
      <c r="N75" s="2"/>
      <c r="O75" s="2"/>
      <c r="P75" s="2"/>
    </row>
    <row r="76" spans="1:28" ht="15" x14ac:dyDescent="0.25">
      <c r="A76" s="103" t="s">
        <v>54</v>
      </c>
      <c r="B76" s="103"/>
      <c r="C76" s="103"/>
      <c r="D76" s="103"/>
      <c r="E76" s="86"/>
      <c r="F76" s="71"/>
      <c r="G76" s="103" t="s">
        <v>57</v>
      </c>
      <c r="H76" s="98"/>
      <c r="I76" s="98"/>
      <c r="J76" s="98"/>
      <c r="K76" s="98"/>
      <c r="L76" s="98"/>
      <c r="M76" s="5"/>
      <c r="Y76" s="103"/>
      <c r="Z76" s="103"/>
      <c r="AA76" s="103"/>
      <c r="AB76" s="103"/>
    </row>
    <row r="77" spans="1:28" s="5" customFormat="1" ht="15" x14ac:dyDescent="0.25">
      <c r="A77" s="105" t="s">
        <v>55</v>
      </c>
      <c r="B77" s="105"/>
      <c r="C77" s="105"/>
      <c r="D77" s="105"/>
      <c r="E77" s="78"/>
      <c r="F77" s="71"/>
      <c r="G77" s="86"/>
      <c r="H77" s="70"/>
      <c r="I77" s="70"/>
      <c r="J77" s="70"/>
      <c r="K77" s="71"/>
      <c r="L77" s="76"/>
      <c r="M77" s="3"/>
      <c r="N77" s="3"/>
      <c r="O77" s="3"/>
      <c r="P77" s="3"/>
      <c r="Y77" s="105"/>
      <c r="Z77" s="106"/>
      <c r="AA77" s="106"/>
      <c r="AB77" s="106"/>
    </row>
    <row r="78" spans="1:28" ht="15" x14ac:dyDescent="0.25">
      <c r="A78" s="87"/>
      <c r="B78" s="87"/>
      <c r="C78" s="87"/>
      <c r="D78" s="77"/>
      <c r="E78" s="78"/>
      <c r="F78" s="71"/>
      <c r="G78" s="100" t="s">
        <v>70</v>
      </c>
      <c r="H78" s="100"/>
      <c r="I78" s="100"/>
      <c r="J78" s="100"/>
      <c r="K78" s="100"/>
      <c r="L78" s="100"/>
      <c r="N78" s="5"/>
      <c r="O78" s="5"/>
      <c r="P78" s="5"/>
    </row>
    <row r="79" spans="1:28" ht="15" x14ac:dyDescent="0.25">
      <c r="A79" s="103"/>
      <c r="B79" s="103"/>
      <c r="C79" s="103"/>
      <c r="D79" s="103"/>
      <c r="E79" s="78"/>
      <c r="F79" s="71"/>
      <c r="G79" s="104"/>
      <c r="H79" s="104"/>
      <c r="I79" s="104"/>
      <c r="J79" s="104"/>
      <c r="K79" s="104"/>
      <c r="L79" s="76"/>
    </row>
    <row r="80" spans="1:28" ht="15" x14ac:dyDescent="0.25">
      <c r="A80" s="103" t="s">
        <v>59</v>
      </c>
      <c r="B80" s="103"/>
      <c r="C80" s="103"/>
      <c r="D80" s="103"/>
      <c r="E80" s="96"/>
      <c r="F80" s="71"/>
      <c r="G80" s="104" t="s">
        <v>71</v>
      </c>
      <c r="H80" s="98"/>
      <c r="I80" s="98"/>
      <c r="J80" s="98"/>
      <c r="K80" s="98"/>
      <c r="L80" s="98"/>
      <c r="M80" s="5"/>
    </row>
    <row r="81" spans="1:16" s="5" customFormat="1" ht="15" x14ac:dyDescent="0.25">
      <c r="A81" s="105" t="s">
        <v>60</v>
      </c>
      <c r="B81" s="105"/>
      <c r="C81" s="105"/>
      <c r="D81" s="105"/>
      <c r="E81" s="87"/>
      <c r="F81" s="75"/>
      <c r="G81" s="104"/>
      <c r="H81" s="104"/>
      <c r="I81" s="104"/>
      <c r="J81" s="104"/>
      <c r="K81" s="104"/>
      <c r="L81" s="76"/>
      <c r="M81" s="3"/>
      <c r="N81" s="3"/>
      <c r="O81" s="3"/>
      <c r="P81" s="3"/>
    </row>
    <row r="82" spans="1:16" s="5" customFormat="1" ht="15" x14ac:dyDescent="0.25">
      <c r="A82" s="72"/>
      <c r="B82" s="72"/>
      <c r="C82" s="72"/>
      <c r="D82" s="78"/>
      <c r="E82" s="87"/>
      <c r="F82" s="75"/>
      <c r="G82" s="97" t="s">
        <v>72</v>
      </c>
      <c r="H82" s="97"/>
      <c r="I82" s="97"/>
      <c r="J82" s="97"/>
      <c r="K82" s="97"/>
      <c r="L82" s="98"/>
      <c r="M82" s="3"/>
    </row>
    <row r="83" spans="1:16" s="5" customFormat="1" ht="15" x14ac:dyDescent="0.25">
      <c r="A83" s="66"/>
      <c r="B83" s="66"/>
      <c r="C83" s="66"/>
      <c r="D83" s="79"/>
      <c r="E83" s="95"/>
      <c r="F83" s="69"/>
      <c r="G83" s="95"/>
      <c r="H83" s="95"/>
      <c r="I83" s="95"/>
      <c r="J83" s="95"/>
      <c r="K83" s="95"/>
      <c r="L83" s="67"/>
      <c r="M83" s="3"/>
    </row>
    <row r="84" spans="1:16" ht="15" x14ac:dyDescent="0.25">
      <c r="A84" s="84" t="s">
        <v>56</v>
      </c>
      <c r="B84" s="84"/>
      <c r="C84" s="84"/>
      <c r="D84" s="84"/>
      <c r="E84" s="84"/>
      <c r="F84" s="84"/>
      <c r="G84" s="84"/>
      <c r="H84" s="84"/>
      <c r="I84" s="84"/>
      <c r="J84" s="84"/>
      <c r="K84" s="95"/>
      <c r="L84" s="67"/>
      <c r="N84" s="5"/>
      <c r="O84" s="5"/>
      <c r="P84" s="5"/>
    </row>
    <row r="85" spans="1:16" s="5" customFormat="1" ht="15" x14ac:dyDescent="0.25">
      <c r="A85" s="99" t="s">
        <v>73</v>
      </c>
      <c r="B85" s="99"/>
      <c r="C85" s="99"/>
      <c r="D85" s="99"/>
      <c r="E85" s="99"/>
      <c r="F85" s="80"/>
      <c r="G85" s="66"/>
      <c r="H85" s="100" t="s">
        <v>74</v>
      </c>
      <c r="I85" s="100"/>
      <c r="J85" s="100"/>
      <c r="K85" s="100"/>
      <c r="L85" s="100"/>
      <c r="M85" s="3"/>
      <c r="N85" s="3"/>
      <c r="O85" s="3"/>
      <c r="P85" s="3"/>
    </row>
    <row r="86" spans="1:16" s="5" customFormat="1" ht="15" x14ac:dyDescent="0.25">
      <c r="A86" s="101" t="s">
        <v>75</v>
      </c>
      <c r="B86" s="102"/>
      <c r="C86" s="102"/>
      <c r="D86" s="102"/>
      <c r="E86" s="102"/>
      <c r="F86" s="95" t="s">
        <v>61</v>
      </c>
      <c r="G86" s="95"/>
      <c r="H86" s="97" t="s">
        <v>68</v>
      </c>
      <c r="I86" s="97"/>
      <c r="J86" s="97"/>
      <c r="K86" s="97"/>
      <c r="L86" s="95"/>
      <c r="M86" s="3"/>
    </row>
    <row r="87" spans="1:16" s="5" customFormat="1" ht="15" x14ac:dyDescent="0.25">
      <c r="A87" s="66"/>
      <c r="B87" s="67"/>
      <c r="C87" s="67"/>
      <c r="D87" s="68"/>
      <c r="E87" s="68"/>
      <c r="F87" s="69"/>
      <c r="G87" s="67"/>
      <c r="H87" s="97" t="s">
        <v>76</v>
      </c>
      <c r="I87" s="97"/>
      <c r="J87" s="97"/>
      <c r="K87" s="97"/>
      <c r="L87" s="85"/>
      <c r="M87" s="3"/>
    </row>
    <row r="88" spans="1:16" x14ac:dyDescent="0.2">
      <c r="N88" s="5"/>
      <c r="O88" s="5"/>
      <c r="P88" s="5"/>
    </row>
    <row r="89" spans="1:16" x14ac:dyDescent="0.2">
      <c r="K89" s="8"/>
    </row>
    <row r="94" spans="1:16" x14ac:dyDescent="0.2">
      <c r="M94" s="27"/>
    </row>
  </sheetData>
  <mergeCells count="37">
    <mergeCell ref="A11:F11"/>
    <mergeCell ref="A4:K4"/>
    <mergeCell ref="A6:L6"/>
    <mergeCell ref="A7:L7"/>
    <mergeCell ref="A9:F9"/>
    <mergeCell ref="A10:J10"/>
    <mergeCell ref="J12:L12"/>
    <mergeCell ref="A13:D13"/>
    <mergeCell ref="G13:J13"/>
    <mergeCell ref="I27:J27"/>
    <mergeCell ref="A68:D68"/>
    <mergeCell ref="G68:J68"/>
    <mergeCell ref="G78:L78"/>
    <mergeCell ref="J70:L70"/>
    <mergeCell ref="A71:D71"/>
    <mergeCell ref="G71:K71"/>
    <mergeCell ref="A73:D73"/>
    <mergeCell ref="G73:L73"/>
    <mergeCell ref="A74:D74"/>
    <mergeCell ref="G74:L74"/>
    <mergeCell ref="A76:D76"/>
    <mergeCell ref="G76:L76"/>
    <mergeCell ref="Y76:AB76"/>
    <mergeCell ref="A77:D77"/>
    <mergeCell ref="Y77:AB77"/>
    <mergeCell ref="H87:K87"/>
    <mergeCell ref="A79:D79"/>
    <mergeCell ref="G79:K79"/>
    <mergeCell ref="A80:D80"/>
    <mergeCell ref="G80:L80"/>
    <mergeCell ref="A81:D81"/>
    <mergeCell ref="G81:K81"/>
    <mergeCell ref="G82:L82"/>
    <mergeCell ref="A85:E85"/>
    <mergeCell ref="H85:L85"/>
    <mergeCell ref="A86:E86"/>
    <mergeCell ref="H86:K86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61" orientation="portrait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(2)</vt:lpstr>
      <vt:lpstr>'BAL PATRIMONIAL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2021-03-29T14:56:30Z</cp:lastPrinted>
  <dcterms:created xsi:type="dcterms:W3CDTF">2001-02-16T18:37:20Z</dcterms:created>
  <dcterms:modified xsi:type="dcterms:W3CDTF">2021-03-29T14:56:34Z</dcterms:modified>
</cp:coreProperties>
</file>