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G:\CENTRAL                         DE                     B A L A N Ç O S\2023\9010\"/>
    </mc:Choice>
  </mc:AlternateContent>
  <xr:revisionPtr revIDLastSave="0" documentId="8_{A5024203-D638-4C29-A504-4F77B71ED840}" xr6:coauthVersionLast="47" xr6:coauthVersionMax="47" xr10:uidLastSave="{00000000-0000-0000-0000-000000000000}"/>
  <bookViews>
    <workbookView xWindow="30" yWindow="0" windowWidth="28770" windowHeight="15600" tabRatio="630" xr2:uid="{00000000-000D-0000-FFFF-FFFF00000000}"/>
  </bookViews>
  <sheets>
    <sheet name="BAL PATRIMONIAL 2019 (3)" sheetId="7" r:id="rId1"/>
  </sheets>
  <definedNames>
    <definedName name="_xlnm.Print_Area" localSheetId="0">'BAL PATRIMONIAL 2019 (3)'!$A$1:$N$91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7" l="1"/>
  <c r="E45" i="7" s="1"/>
  <c r="E29" i="7"/>
  <c r="F50" i="7" l="1"/>
  <c r="F65" i="7"/>
  <c r="E65" i="7"/>
  <c r="AE63" i="7"/>
  <c r="F62" i="7"/>
  <c r="E62" i="7"/>
  <c r="F58" i="7"/>
  <c r="E58" i="7"/>
  <c r="F53" i="7"/>
  <c r="E53" i="7"/>
  <c r="E50" i="7"/>
  <c r="F45" i="7"/>
  <c r="L40" i="7"/>
  <c r="K40" i="7"/>
  <c r="F39" i="7"/>
  <c r="E39" i="7"/>
  <c r="L33" i="7"/>
  <c r="L31" i="7" s="1"/>
  <c r="K33" i="7"/>
  <c r="K31" i="7" s="1"/>
  <c r="F32" i="7"/>
  <c r="E32" i="7"/>
  <c r="F28" i="7"/>
  <c r="E28" i="7"/>
  <c r="L23" i="7"/>
  <c r="K23" i="7"/>
  <c r="F22" i="7"/>
  <c r="E22" i="7"/>
  <c r="F19" i="7"/>
  <c r="E19" i="7"/>
  <c r="L16" i="7"/>
  <c r="K16" i="7"/>
  <c r="F49" i="7" l="1"/>
  <c r="K14" i="7"/>
  <c r="K70" i="7" s="1"/>
  <c r="K29" i="7"/>
  <c r="E37" i="7"/>
  <c r="E14" i="7"/>
  <c r="L29" i="7"/>
  <c r="L14" i="7"/>
  <c r="L70" i="7" s="1"/>
  <c r="F37" i="7"/>
  <c r="F14" i="7"/>
  <c r="E49" i="7"/>
  <c r="F36" i="7" l="1"/>
  <c r="F70" i="7"/>
  <c r="E36" i="7"/>
  <c r="E70" i="7"/>
</calcChain>
</file>

<file path=xl/sharedStrings.xml><?xml version="1.0" encoding="utf-8"?>
<sst xmlns="http://schemas.openxmlformats.org/spreadsheetml/2006/main" count="100" uniqueCount="84">
  <si>
    <t>AGÊNCIA DE FOMENTO DE GOIÁS S/A</t>
  </si>
  <si>
    <t>CNPJ.: 03.918.382/0001-25</t>
  </si>
  <si>
    <t>ATIVO</t>
  </si>
  <si>
    <t>PASSIVO</t>
  </si>
  <si>
    <t>MARIA TEREZINHA DA MOTA BATISTA</t>
  </si>
  <si>
    <t>IMOBILIZADO DE USO</t>
  </si>
  <si>
    <t xml:space="preserve">OUTROS CRÉDITOS </t>
  </si>
  <si>
    <t xml:space="preserve">Financiamentos Setor Privado </t>
  </si>
  <si>
    <t xml:space="preserve">DISPONIBILIDADES </t>
  </si>
  <si>
    <t xml:space="preserve">CIRCULANTE </t>
  </si>
  <si>
    <t xml:space="preserve">PATRIMÔNIO LÍQUIDO </t>
  </si>
  <si>
    <t>REALIZÁVEL A LONGO PRAZO</t>
  </si>
  <si>
    <t>Fiscais e Previdenciárias</t>
  </si>
  <si>
    <t>Empréstimos Setor Privado</t>
  </si>
  <si>
    <t>TÍTULOS E VALORES MOBILIÁRIOS</t>
  </si>
  <si>
    <t>OUTROS VALORES E BENS</t>
  </si>
  <si>
    <t xml:space="preserve">Imobilizado de Uso </t>
  </si>
  <si>
    <t>Depreciações Acumuladas</t>
  </si>
  <si>
    <t>(Em R$ mil)</t>
  </si>
  <si>
    <t xml:space="preserve"> </t>
  </si>
  <si>
    <t>EXIGÍVEL A LONGO PRAZO</t>
  </si>
  <si>
    <t>Repasses do País - BNDES</t>
  </si>
  <si>
    <t>Provisão p/ Operaç. Créd. Liq. Duvidosa</t>
  </si>
  <si>
    <t>Ativos Intangiveis</t>
  </si>
  <si>
    <t>INTANGÍVEL</t>
  </si>
  <si>
    <t>IMÓVEIS DE USO</t>
  </si>
  <si>
    <t>Terrenos</t>
  </si>
  <si>
    <t>Edificações</t>
  </si>
  <si>
    <t>Repasses do País - FCO</t>
  </si>
  <si>
    <t>OUTROS CRÉDITOS</t>
  </si>
  <si>
    <t>NÃO CIRCULANTE</t>
  </si>
  <si>
    <t>TOTAL DO ATIVO</t>
  </si>
  <si>
    <t xml:space="preserve">TOTAL DO PASSIVO </t>
  </si>
  <si>
    <t>Diretor-Presidente</t>
  </si>
  <si>
    <t>Financiamentos Rurais e Agroindustriais</t>
  </si>
  <si>
    <t>Amortizações Intangíveis</t>
  </si>
  <si>
    <t>Repasses do País - FINEP</t>
  </si>
  <si>
    <t/>
  </si>
  <si>
    <t xml:space="preserve">Av. Goiás n. 91 – Centro – CEP. 74.005-010 - Goiânia/GO  </t>
  </si>
  <si>
    <t xml:space="preserve">   Diversas</t>
  </si>
  <si>
    <t>Repasses do País - FUNGETUR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</si>
  <si>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</si>
  <si>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CONSELHO  FISCAL:</t>
  </si>
  <si>
    <t>DIRETORIA  EXECUTIVA:</t>
  </si>
  <si>
    <t>Diretor Administrativo e Financeira</t>
  </si>
  <si>
    <t xml:space="preserve">                      </t>
  </si>
  <si>
    <t>Provisão p/ Outros Créditos</t>
  </si>
  <si>
    <t>IMOBILIZADO EM CURSO</t>
  </si>
  <si>
    <t xml:space="preserve">Outros </t>
  </si>
  <si>
    <t>CEF - PNMPO</t>
  </si>
  <si>
    <t xml:space="preserve">Provisão p/Desv. De Outros Val. e Bens </t>
  </si>
  <si>
    <t>GISELE BARRETO LOURENÇO</t>
  </si>
  <si>
    <t>DONALVAM MOREIRA DA COSTA MAIA</t>
  </si>
  <si>
    <t>RONALDO DUTRA BAIA</t>
  </si>
  <si>
    <t xml:space="preserve">     INVESTIMENTOS</t>
  </si>
  <si>
    <t>Ações</t>
  </si>
  <si>
    <t>INVESTIMENTOS</t>
  </si>
  <si>
    <r>
      <rPr>
        <b/>
        <sz val="12"/>
        <rFont val="Calibri"/>
        <family val="2"/>
        <scheme val="minor"/>
      </rPr>
      <t xml:space="preserve">Contadora </t>
    </r>
    <r>
      <rPr>
        <sz val="12"/>
        <rFont val="Calibri"/>
        <family val="2"/>
        <scheme val="minor"/>
      </rPr>
      <t xml:space="preserve"> CRC-GO008031/O-0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</si>
  <si>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</si>
  <si>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</si>
  <si>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EURÍPEDES JOSÉ DO CARMO</t>
  </si>
  <si>
    <t>LUCAS FERNANDES DE ANDRADE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</si>
  <si>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</si>
  <si>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t xml:space="preserve">LA </t>
  </si>
  <si>
    <r>
      <t xml:space="preserve">FABRÍCIO BORGES AMARAL </t>
    </r>
    <r>
      <rPr>
        <b/>
        <sz val="12"/>
        <rFont val="Calibri"/>
        <family val="2"/>
        <scheme val="minor"/>
      </rPr>
      <t>- Membro</t>
    </r>
  </si>
  <si>
    <t>Sociais Estatutárias</t>
  </si>
  <si>
    <r>
      <t xml:space="preserve">OPERAÇÕES DE CRÉDITO </t>
    </r>
    <r>
      <rPr>
        <b/>
        <sz val="10"/>
        <color theme="1"/>
        <rFont val="Calibri"/>
        <family val="2"/>
        <scheme val="minor"/>
      </rPr>
      <t>(NOTA 5)</t>
    </r>
  </si>
  <si>
    <r>
      <t>Diversos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(NOTA 6)</t>
    </r>
  </si>
  <si>
    <r>
      <t xml:space="preserve">Outros Valores e Bens </t>
    </r>
    <r>
      <rPr>
        <sz val="10"/>
        <color theme="1"/>
        <rFont val="Calibri"/>
        <family val="2"/>
        <scheme val="minor"/>
      </rPr>
      <t>(NOTA 7)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</si>
  <si>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5)</t>
    </r>
  </si>
  <si>
    <r>
      <t>Diversos</t>
    </r>
    <r>
      <rPr>
        <sz val="10"/>
        <color theme="1"/>
        <rFont val="Calibri"/>
        <family val="2"/>
        <scheme val="minor"/>
      </rPr>
      <t xml:space="preserve"> (NOTA 6)</t>
    </r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</si>
  <si>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8)</t>
    </r>
  </si>
  <si>
    <r>
      <t>Carteira Própria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</si>
  <si>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9))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</si>
  <si>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(NOTA 10) </t>
    </r>
  </si>
  <si>
    <r>
      <t xml:space="preserve">OBRIG. POR EMP. E REPASSES </t>
    </r>
    <r>
      <rPr>
        <sz val="10"/>
        <color theme="1"/>
        <rFont val="Calibri"/>
        <family val="2"/>
        <scheme val="minor"/>
      </rPr>
      <t>(NOTA 9)</t>
    </r>
  </si>
  <si>
    <r>
      <t xml:space="preserve"> Capital Social </t>
    </r>
    <r>
      <rPr>
        <sz val="10"/>
        <color theme="1"/>
        <rFont val="Calibri"/>
        <family val="2"/>
        <scheme val="minor"/>
      </rPr>
      <t xml:space="preserve"> (NOTA 11)</t>
    </r>
  </si>
  <si>
    <r>
      <t xml:space="preserve">BALANÇO PATRIMONIAL </t>
    </r>
    <r>
      <rPr>
        <sz val="18"/>
        <color theme="1"/>
        <rFont val="Calibri"/>
        <family val="2"/>
        <scheme val="minor"/>
      </rPr>
      <t xml:space="preserve"> em 31 de dezembro de 2023 e 2022</t>
    </r>
  </si>
  <si>
    <r>
      <t>ALAN FARIAS TAVARES -</t>
    </r>
    <r>
      <rPr>
        <b/>
        <sz val="12"/>
        <rFont val="Calibri"/>
        <family val="2"/>
        <scheme val="minor"/>
      </rPr>
      <t>Presidente</t>
    </r>
  </si>
  <si>
    <r>
      <t>NATÁLIA CALIMAN VIEIRA -</t>
    </r>
    <r>
      <rPr>
        <b/>
        <sz val="12"/>
        <rFont val="Calibri"/>
        <family val="2"/>
        <scheme val="minor"/>
      </rPr>
      <t xml:space="preserve"> Membro</t>
    </r>
  </si>
  <si>
    <t xml:space="preserve">                                                    Goiânia/GO, 15 de fevereiro de  2024</t>
  </si>
  <si>
    <t>Diretor de Operações - Em substituição</t>
  </si>
  <si>
    <t xml:space="preserve"> Reserva de Lucros</t>
  </si>
  <si>
    <t xml:space="preserve"> Aumento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</si>
</sst>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dd/mm/yy"/>
  </numFmts>
  <fonts count="24" x14ac:knownFonts="1">
    <font>
      <sz val="10"/>
      <name val="Arial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i/>
      <sz val="7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sz val="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38" fontId="3" fillId="0" borderId="0" xfId="0" applyNumberFormat="1" applyFont="1" applyAlignment="1">
      <alignment horizontal="right"/>
    </xf>
    <xf numFmtId="0" fontId="3" fillId="2" borderId="0" xfId="0" applyFont="1" applyFill="1"/>
    <xf numFmtId="3" fontId="3" fillId="2" borderId="0" xfId="0" applyNumberFormat="1" applyFont="1" applyFill="1"/>
    <xf numFmtId="38" fontId="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3" fillId="0" borderId="0" xfId="0" quotePrefix="1" applyFont="1"/>
    <xf numFmtId="0" fontId="1" fillId="0" borderId="0" xfId="0" quotePrefix="1" applyFont="1"/>
    <xf numFmtId="0" fontId="10" fillId="0" borderId="0" xfId="0" applyFont="1" applyAlignment="1">
      <alignment horizontal="left" vertical="center" wrapText="1"/>
    </xf>
    <xf numFmtId="0" fontId="14" fillId="2" borderId="0" xfId="0" applyFont="1" applyFill="1"/>
    <xf numFmtId="3" fontId="14" fillId="2" borderId="0" xfId="0" applyNumberFormat="1" applyFont="1" applyFill="1"/>
    <xf numFmtId="38" fontId="14" fillId="2" borderId="0" xfId="0" applyNumberFormat="1" applyFont="1" applyFill="1" applyAlignment="1">
      <alignment horizontal="right"/>
    </xf>
    <xf numFmtId="0" fontId="17" fillId="2" borderId="0" xfId="0" applyFont="1" applyFill="1"/>
    <xf numFmtId="3" fontId="17" fillId="2" borderId="0" xfId="0" applyNumberFormat="1" applyFont="1" applyFill="1"/>
    <xf numFmtId="38" fontId="17" fillId="2" borderId="0" xfId="0" applyNumberFormat="1" applyFont="1" applyFill="1" applyAlignment="1">
      <alignment horizontal="right"/>
    </xf>
    <xf numFmtId="0" fontId="18" fillId="0" borderId="2" xfId="0" applyFont="1" applyBorder="1" applyAlignment="1">
      <alignment horizontal="left"/>
    </xf>
    <xf numFmtId="0" fontId="18" fillId="0" borderId="0" xfId="0" applyFont="1" applyAlignment="1">
      <alignment horizontal="left"/>
    </xf>
    <xf numFmtId="164" fontId="19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/>
    </xf>
    <xf numFmtId="164" fontId="14" fillId="2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center"/>
    </xf>
    <xf numFmtId="38" fontId="20" fillId="2" borderId="0" xfId="0" applyNumberFormat="1" applyFont="1" applyFill="1" applyAlignment="1">
      <alignment horizontal="right"/>
    </xf>
    <xf numFmtId="0" fontId="20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/>
    </xf>
    <xf numFmtId="38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left"/>
    </xf>
    <xf numFmtId="3" fontId="20" fillId="2" borderId="0" xfId="0" applyNumberFormat="1" applyFont="1" applyFill="1" applyAlignment="1">
      <alignment horizontal="left"/>
    </xf>
    <xf numFmtId="3" fontId="20" fillId="2" borderId="0" xfId="0" applyNumberFormat="1" applyFont="1" applyFill="1"/>
    <xf numFmtId="0" fontId="13" fillId="2" borderId="0" xfId="0" applyFont="1" applyFill="1" applyAlignment="1">
      <alignment horizontal="center" vertical="center"/>
    </xf>
    <xf numFmtId="1" fontId="13" fillId="2" borderId="0" xfId="0" applyNumberFormat="1" applyFont="1" applyFill="1"/>
    <xf numFmtId="39" fontId="8" fillId="2" borderId="4" xfId="0" applyNumberFormat="1" applyFont="1" applyFill="1" applyBorder="1" applyAlignment="1">
      <alignment horizontal="right"/>
    </xf>
    <xf numFmtId="164" fontId="8" fillId="2" borderId="4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left"/>
    </xf>
    <xf numFmtId="164" fontId="8" fillId="2" borderId="7" xfId="0" applyNumberFormat="1" applyFont="1" applyFill="1" applyBorder="1" applyAlignment="1">
      <alignment horizontal="left"/>
    </xf>
    <xf numFmtId="164" fontId="8" fillId="2" borderId="7" xfId="0" applyNumberFormat="1" applyFont="1" applyFill="1" applyBorder="1" applyAlignment="1">
      <alignment horizontal="right" vertical="center"/>
    </xf>
    <xf numFmtId="164" fontId="8" fillId="2" borderId="6" xfId="0" applyNumberFormat="1" applyFont="1" applyFill="1" applyBorder="1" applyAlignment="1">
      <alignment horizontal="left"/>
    </xf>
    <xf numFmtId="164" fontId="8" fillId="2" borderId="3" xfId="0" applyNumberFormat="1" applyFont="1" applyFill="1" applyBorder="1" applyAlignment="1">
      <alignment horizontal="left"/>
    </xf>
    <xf numFmtId="0" fontId="1" fillId="0" borderId="7" xfId="0" applyFont="1" applyBorder="1"/>
    <xf numFmtId="0" fontId="15" fillId="2" borderId="0" xfId="0" applyFont="1" applyFill="1" applyAlignment="1">
      <alignment horizontal="left"/>
    </xf>
    <xf numFmtId="165" fontId="9" fillId="2" borderId="11" xfId="0" applyNumberFormat="1" applyFont="1" applyFill="1" applyBorder="1" applyAlignment="1">
      <alignment horizontal="center" vertical="center"/>
    </xf>
    <xf numFmtId="165" fontId="9" fillId="2" borderId="10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39" fontId="11" fillId="2" borderId="1" xfId="0" applyNumberFormat="1" applyFont="1" applyFill="1" applyBorder="1" applyAlignment="1">
      <alignment horizontal="center" vertical="center"/>
    </xf>
    <xf numFmtId="39" fontId="11" fillId="2" borderId="21" xfId="0" applyNumberFormat="1" applyFont="1" applyFill="1" applyBorder="1" applyAlignment="1">
      <alignment horizontal="center" vertical="center"/>
    </xf>
    <xf numFmtId="39" fontId="9" fillId="2" borderId="14" xfId="0" applyNumberFormat="1" applyFont="1" applyFill="1" applyBorder="1" applyAlignment="1">
      <alignment horizontal="center" vertical="center"/>
    </xf>
    <xf numFmtId="0" fontId="9" fillId="2" borderId="8" xfId="0" applyFont="1" applyFill="1" applyBorder="1"/>
    <xf numFmtId="0" fontId="9" fillId="2" borderId="1" xfId="0" applyFont="1" applyFill="1" applyBorder="1"/>
    <xf numFmtId="164" fontId="9" fillId="2" borderId="1" xfId="0" applyNumberFormat="1" applyFont="1" applyFill="1" applyBorder="1" applyAlignment="1">
      <alignment horizontal="right" vertical="center"/>
    </xf>
    <xf numFmtId="164" fontId="9" fillId="2" borderId="14" xfId="0" applyNumberFormat="1" applyFont="1" applyFill="1" applyBorder="1" applyAlignment="1">
      <alignment horizontal="right" vertical="center"/>
    </xf>
    <xf numFmtId="0" fontId="9" fillId="2" borderId="0" xfId="0" applyFont="1" applyFill="1"/>
    <xf numFmtId="0" fontId="9" fillId="2" borderId="8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39" fontId="9" fillId="2" borderId="1" xfId="0" applyNumberFormat="1" applyFont="1" applyFill="1" applyBorder="1" applyAlignment="1">
      <alignment horizontal="right" vertical="center"/>
    </xf>
    <xf numFmtId="39" fontId="9" fillId="2" borderId="14" xfId="0" applyNumberFormat="1" applyFont="1" applyFill="1" applyBorder="1" applyAlignment="1">
      <alignment horizontal="right" vertical="center"/>
    </xf>
    <xf numFmtId="164" fontId="9" fillId="2" borderId="0" xfId="0" applyNumberFormat="1" applyFont="1" applyFill="1" applyAlignment="1">
      <alignment horizontal="left"/>
    </xf>
    <xf numFmtId="37" fontId="9" fillId="2" borderId="14" xfId="0" applyNumberFormat="1" applyFont="1" applyFill="1" applyBorder="1" applyAlignment="1">
      <alignment horizontal="right"/>
    </xf>
    <xf numFmtId="0" fontId="15" fillId="2" borderId="8" xfId="0" applyFont="1" applyFill="1" applyBorder="1"/>
    <xf numFmtId="164" fontId="15" fillId="2" borderId="0" xfId="0" applyNumberFormat="1" applyFont="1" applyFill="1" applyAlignment="1">
      <alignment horizontal="left"/>
    </xf>
    <xf numFmtId="164" fontId="15" fillId="2" borderId="14" xfId="0" applyNumberFormat="1" applyFont="1" applyFill="1" applyBorder="1" applyAlignment="1">
      <alignment horizontal="right" vertical="center"/>
    </xf>
    <xf numFmtId="164" fontId="15" fillId="2" borderId="1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left"/>
    </xf>
    <xf numFmtId="0" fontId="15" fillId="2" borderId="0" xfId="0" applyFont="1" applyFill="1"/>
    <xf numFmtId="164" fontId="15" fillId="2" borderId="0" xfId="0" applyNumberFormat="1" applyFont="1" applyFill="1"/>
    <xf numFmtId="164" fontId="9" fillId="2" borderId="14" xfId="0" applyNumberFormat="1" applyFont="1" applyFill="1" applyBorder="1" applyAlignment="1">
      <alignment horizontal="right"/>
    </xf>
    <xf numFmtId="3" fontId="15" fillId="2" borderId="0" xfId="0" applyNumberFormat="1" applyFont="1" applyFill="1"/>
    <xf numFmtId="164" fontId="15" fillId="2" borderId="14" xfId="0" applyNumberFormat="1" applyFont="1" applyFill="1" applyBorder="1" applyAlignment="1">
      <alignment horizontal="right"/>
    </xf>
    <xf numFmtId="37" fontId="15" fillId="2" borderId="14" xfId="0" applyNumberFormat="1" applyFont="1" applyFill="1" applyBorder="1" applyAlignment="1">
      <alignment horizontal="right"/>
    </xf>
    <xf numFmtId="164" fontId="9" fillId="2" borderId="0" xfId="0" applyNumberFormat="1" applyFont="1" applyFill="1"/>
    <xf numFmtId="0" fontId="16" fillId="2" borderId="0" xfId="0" applyFont="1" applyFill="1" applyAlignment="1">
      <alignment horizontal="left"/>
    </xf>
    <xf numFmtId="0" fontId="15" fillId="2" borderId="1" xfId="0" applyFont="1" applyFill="1" applyBorder="1"/>
    <xf numFmtId="3" fontId="9" fillId="2" borderId="0" xfId="0" applyNumberFormat="1" applyFont="1" applyFill="1"/>
    <xf numFmtId="0" fontId="9" fillId="2" borderId="14" xfId="0" applyFont="1" applyFill="1" applyBorder="1"/>
    <xf numFmtId="0" fontId="15" fillId="2" borderId="14" xfId="0" applyFont="1" applyFill="1" applyBorder="1"/>
    <xf numFmtId="0" fontId="15" fillId="2" borderId="9" xfId="0" applyFont="1" applyFill="1" applyBorder="1"/>
    <xf numFmtId="0" fontId="15" fillId="2" borderId="5" xfId="0" applyFont="1" applyFill="1" applyBorder="1"/>
    <xf numFmtId="3" fontId="15" fillId="2" borderId="5" xfId="0" applyNumberFormat="1" applyFont="1" applyFill="1" applyBorder="1"/>
    <xf numFmtId="164" fontId="15" fillId="2" borderId="16" xfId="0" applyNumberFormat="1" applyFont="1" applyFill="1" applyBorder="1" applyAlignment="1">
      <alignment horizontal="right" vertical="center"/>
    </xf>
    <xf numFmtId="164" fontId="15" fillId="2" borderId="22" xfId="0" applyNumberFormat="1" applyFont="1" applyFill="1" applyBorder="1" applyAlignment="1">
      <alignment horizontal="right" vertical="center"/>
    </xf>
    <xf numFmtId="164" fontId="15" fillId="2" borderId="5" xfId="0" applyNumberFormat="1" applyFont="1" applyFill="1" applyBorder="1"/>
    <xf numFmtId="39" fontId="15" fillId="2" borderId="15" xfId="0" applyNumberFormat="1" applyFont="1" applyFill="1" applyBorder="1" applyAlignment="1">
      <alignment horizontal="right"/>
    </xf>
    <xf numFmtId="164" fontId="9" fillId="2" borderId="11" xfId="0" applyNumberFormat="1" applyFont="1" applyFill="1" applyBorder="1" applyAlignment="1">
      <alignment horizontal="right" vertical="center"/>
    </xf>
    <xf numFmtId="164" fontId="9" fillId="2" borderId="10" xfId="0" applyNumberFormat="1" applyFont="1" applyFill="1" applyBorder="1" applyAlignment="1">
      <alignment horizontal="right" vertical="center"/>
    </xf>
    <xf numFmtId="0" fontId="2" fillId="2" borderId="0" xfId="0" applyFont="1" applyFill="1"/>
    <xf numFmtId="3" fontId="2" fillId="2" borderId="0" xfId="0" applyNumberFormat="1" applyFont="1" applyFill="1"/>
    <xf numFmtId="38" fontId="2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right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/>
    </xf>
    <xf numFmtId="3" fontId="6" fillId="2" borderId="11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0" fontId="13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/>
    </xf>
    <xf numFmtId="164" fontId="9" fillId="2" borderId="12" xfId="0" applyNumberFormat="1" applyFont="1" applyFill="1" applyBorder="1" applyAlignment="1">
      <alignment horizontal="left"/>
    </xf>
    <xf numFmtId="3" fontId="13" fillId="2" borderId="0" xfId="0" applyNumberFormat="1" applyFont="1" applyFill="1" applyAlignment="1">
      <alignment horizontal="right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right"/>
    </xf>
    <xf numFmtId="0" fontId="20" fillId="2" borderId="0" xfId="0" applyFont="1" applyFill="1"/>
    <xf numFmtId="0" fontId="13" fillId="2" borderId="0" xfId="0" applyFont="1" applyFill="1"/>
    <xf numFmtId="0" fontId="1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1400175</xdr:colOff>
      <xdr:row>2</xdr:row>
      <xdr:rowOff>28575</xdr:rowOff>
    </xdr:from>
    <xdr:to>
      <xdr:col>3</xdr:col>
      <xdr:colOff>1400175</xdr:colOff>
      <xdr:row>3</xdr:row>
      <xdr:rowOff>9525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743075" y="3524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</xdr:colOff>
      <xdr:row>0</xdr:row>
      <xdr:rowOff>95250</xdr:rowOff>
    </xdr:from>
    <xdr:to>
      <xdr:col>3</xdr:col>
      <xdr:colOff>1752601</xdr:colOff>
      <xdr:row>6</xdr:row>
      <xdr:rowOff>57149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0"/>
          <a:ext cx="1981200" cy="97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1628777</xdr:colOff>
      <xdr:row>1</xdr:row>
      <xdr:rowOff>57150</xdr:rowOff>
    </xdr:from>
    <xdr:to>
      <xdr:col>11</xdr:col>
      <xdr:colOff>571500</xdr:colOff>
      <xdr:row>6</xdr:row>
      <xdr:rowOff>47626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2" y="219075"/>
          <a:ext cx="2000248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"/>
  <sheetViews>
    <sheetView showGridLines="0" tabSelected="1" topLeftCell="A26" zoomScale="115" zoomScaleNormal="115" zoomScaleSheetLayoutView="100" workbookViewId="0">
      <selection activeCell="J55" sqref="J55"/>
    </sheetView>
  </sheetViews>
  <sheetFormatPr defaultRowHeight="12.75" x14ac:dyDescent="0.2"/>
  <cols>
    <col min="1" max="3" width="1.7109375" style="3" customWidth="1"/>
    <col min="4" max="4" width="38.5703125" style="4" customWidth="1"/>
    <col min="5" max="5" width="9.85546875" style="4" customWidth="1"/>
    <col min="6" max="6" width="10" style="5" customWidth="1"/>
    <col min="7" max="9" width="1.7109375" style="3" customWidth="1"/>
    <col min="10" max="10" width="35.7109375" style="4" customWidth="1"/>
    <col min="11" max="11" width="10.140625" style="5" customWidth="1"/>
    <col min="12" max="12" width="10.7109375" style="3" bestFit="1" customWidth="1"/>
    <col min="13" max="13" width="9.140625" style="3" customWidth="1"/>
    <col min="14" max="14" width="0.42578125" style="3" customWidth="1"/>
    <col min="15" max="20" width="9.140625" style="3" hidden="1" customWidth="1"/>
    <col min="21" max="16384" width="9.140625" style="3"/>
  </cols>
  <sheetData>
    <row r="1" spans="1:12" x14ac:dyDescent="0.2">
      <c r="A1" s="6"/>
      <c r="B1" s="6"/>
      <c r="C1" s="6"/>
      <c r="D1" s="7"/>
      <c r="E1" s="7"/>
      <c r="F1" s="8"/>
      <c r="G1" s="6"/>
      <c r="H1" s="6"/>
      <c r="I1" s="6"/>
      <c r="J1" s="7"/>
      <c r="K1" s="8"/>
      <c r="L1" s="6"/>
    </row>
    <row r="2" spans="1:12" x14ac:dyDescent="0.2">
      <c r="A2" s="6"/>
      <c r="B2" s="6"/>
      <c r="C2" s="6"/>
      <c r="D2" s="7"/>
      <c r="E2" s="7"/>
      <c r="F2" s="8"/>
      <c r="G2" s="6"/>
      <c r="H2" s="6"/>
      <c r="I2" s="6"/>
      <c r="J2" s="7"/>
      <c r="K2" s="8"/>
      <c r="L2" s="6"/>
    </row>
    <row r="3" spans="1:12" x14ac:dyDescent="0.2">
      <c r="A3" s="6"/>
      <c r="B3" s="6"/>
      <c r="C3" s="6"/>
      <c r="D3" s="7"/>
      <c r="E3" s="7"/>
      <c r="F3" s="8"/>
      <c r="G3" s="6"/>
      <c r="H3" s="6"/>
      <c r="I3" s="6"/>
      <c r="J3" s="7"/>
      <c r="K3" s="8"/>
      <c r="L3" s="6"/>
    </row>
    <row r="4" spans="1:12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6"/>
    </row>
    <row r="5" spans="1:12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6"/>
    </row>
    <row r="6" spans="1:12" ht="15.75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ht="21.75" customHeight="1" x14ac:dyDescent="0.2">
      <c r="A7" s="100" t="s">
        <v>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2" ht="11.25" customHeight="1" x14ac:dyDescent="0.25">
      <c r="A8" s="101" t="s">
        <v>38</v>
      </c>
      <c r="B8" s="101"/>
      <c r="C8" s="101"/>
      <c r="D8" s="101"/>
      <c r="E8" s="101"/>
      <c r="F8" s="101"/>
      <c r="G8" s="13"/>
      <c r="H8" s="13"/>
      <c r="I8" s="13"/>
      <c r="J8" s="14"/>
      <c r="K8" s="15"/>
      <c r="L8" s="13"/>
    </row>
    <row r="9" spans="1:12" ht="15.75" x14ac:dyDescent="0.25">
      <c r="A9" s="101" t="s">
        <v>1</v>
      </c>
      <c r="B9" s="101"/>
      <c r="C9" s="101"/>
      <c r="D9" s="101"/>
      <c r="E9" s="101"/>
      <c r="F9" s="101"/>
      <c r="G9" s="101"/>
      <c r="H9" s="101"/>
      <c r="I9" s="101"/>
      <c r="J9" s="101"/>
      <c r="K9" s="15"/>
      <c r="L9" s="13"/>
    </row>
    <row r="10" spans="1:12" ht="21.75" customHeight="1" x14ac:dyDescent="0.2">
      <c r="A10" s="94" t="s">
        <v>77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6"/>
    </row>
    <row r="11" spans="1:12" x14ac:dyDescent="0.2">
      <c r="A11" s="102" t="s">
        <v>18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4"/>
    </row>
    <row r="12" spans="1:12" s="1" customFormat="1" ht="15.75" x14ac:dyDescent="0.25">
      <c r="A12" s="105" t="s">
        <v>2</v>
      </c>
      <c r="B12" s="106"/>
      <c r="C12" s="106"/>
      <c r="D12" s="107"/>
      <c r="E12" s="46">
        <v>45291</v>
      </c>
      <c r="F12" s="47">
        <v>44926</v>
      </c>
      <c r="G12" s="108" t="s">
        <v>3</v>
      </c>
      <c r="H12" s="109"/>
      <c r="I12" s="109"/>
      <c r="J12" s="110"/>
      <c r="K12" s="47">
        <v>45291</v>
      </c>
      <c r="L12" s="47">
        <v>44926</v>
      </c>
    </row>
    <row r="13" spans="1:12" s="1" customFormat="1" ht="15.75" x14ac:dyDescent="0.25">
      <c r="A13" s="48"/>
      <c r="B13" s="49"/>
      <c r="C13" s="49"/>
      <c r="D13" s="49"/>
      <c r="E13" s="50"/>
      <c r="F13" s="51"/>
      <c r="G13" s="49"/>
      <c r="H13" s="49"/>
      <c r="I13" s="49"/>
      <c r="J13" s="49"/>
      <c r="K13" s="52"/>
      <c r="L13" s="52"/>
    </row>
    <row r="14" spans="1:12" s="2" customFormat="1" ht="15.75" x14ac:dyDescent="0.25">
      <c r="A14" s="53" t="s">
        <v>9</v>
      </c>
      <c r="B14" s="54"/>
      <c r="C14" s="54"/>
      <c r="D14" s="54"/>
      <c r="E14" s="55">
        <f>SUM(E16+E19+E22+E28+E32)</f>
        <v>205189</v>
      </c>
      <c r="F14" s="56">
        <f>SUM(F16+F19+F22+F28+F32)</f>
        <v>200397</v>
      </c>
      <c r="G14" s="57" t="s">
        <v>9</v>
      </c>
      <c r="H14" s="54"/>
      <c r="I14" s="54"/>
      <c r="J14" s="54"/>
      <c r="K14" s="56">
        <f>SUM(K23+K16)</f>
        <v>33484</v>
      </c>
      <c r="L14" s="56">
        <f>SUM(L23+L16)</f>
        <v>41697</v>
      </c>
    </row>
    <row r="15" spans="1:12" s="2" customFormat="1" ht="6.75" customHeight="1" x14ac:dyDescent="0.25">
      <c r="A15" s="58"/>
      <c r="B15" s="59"/>
      <c r="C15" s="59"/>
      <c r="D15" s="59"/>
      <c r="E15" s="60"/>
      <c r="F15" s="61"/>
      <c r="G15" s="57"/>
      <c r="H15" s="62"/>
      <c r="I15" s="62"/>
      <c r="J15" s="62"/>
      <c r="K15" s="63"/>
      <c r="L15" s="63"/>
    </row>
    <row r="16" spans="1:12" s="2" customFormat="1" ht="15.75" x14ac:dyDescent="0.25">
      <c r="A16" s="64"/>
      <c r="B16" s="59" t="s">
        <v>8</v>
      </c>
      <c r="C16" s="59"/>
      <c r="D16" s="59"/>
      <c r="E16" s="55">
        <v>7</v>
      </c>
      <c r="F16" s="56">
        <v>12</v>
      </c>
      <c r="G16" s="62"/>
      <c r="H16" s="59" t="s">
        <v>73</v>
      </c>
      <c r="I16" s="65"/>
      <c r="J16" s="62"/>
      <c r="K16" s="56">
        <f>SUM(K17:K21)</f>
        <v>15182</v>
      </c>
      <c r="L16" s="56">
        <f>SUM(L17:L21)</f>
        <v>29136</v>
      </c>
    </row>
    <row r="17" spans="1:24" s="2" customFormat="1" ht="15.75" x14ac:dyDescent="0.25">
      <c r="A17" s="64"/>
      <c r="B17" s="59"/>
      <c r="C17" s="59"/>
      <c r="D17" s="59"/>
      <c r="E17" s="55"/>
      <c r="F17" s="56"/>
      <c r="G17" s="62"/>
      <c r="H17" s="59"/>
      <c r="I17" s="65"/>
      <c r="J17" s="65" t="s">
        <v>21</v>
      </c>
      <c r="K17" s="66">
        <v>494</v>
      </c>
      <c r="L17" s="66">
        <v>710</v>
      </c>
    </row>
    <row r="18" spans="1:24" s="2" customFormat="1" ht="15.75" x14ac:dyDescent="0.25">
      <c r="A18" s="64"/>
      <c r="B18" s="59"/>
      <c r="C18" s="59"/>
      <c r="D18" s="59"/>
      <c r="E18" s="55"/>
      <c r="F18" s="56"/>
      <c r="G18" s="62"/>
      <c r="H18" s="62" t="s">
        <v>19</v>
      </c>
      <c r="I18" s="65"/>
      <c r="J18" s="65" t="s">
        <v>28</v>
      </c>
      <c r="K18" s="66">
        <v>3462</v>
      </c>
      <c r="L18" s="66">
        <v>4015</v>
      </c>
      <c r="N18" s="11" t="s">
        <v>37</v>
      </c>
      <c r="X18" s="44"/>
    </row>
    <row r="19" spans="1:24" s="2" customFormat="1" ht="15.75" x14ac:dyDescent="0.25">
      <c r="A19" s="64"/>
      <c r="B19" s="59" t="s">
        <v>14</v>
      </c>
      <c r="C19" s="45"/>
      <c r="D19" s="45"/>
      <c r="E19" s="55">
        <f>SUM(E20)</f>
        <v>138500</v>
      </c>
      <c r="F19" s="56">
        <f>SUM(F20)</f>
        <v>96318</v>
      </c>
      <c r="G19" s="62"/>
      <c r="H19" s="62"/>
      <c r="I19" s="65"/>
      <c r="J19" s="65" t="s">
        <v>36</v>
      </c>
      <c r="K19" s="66">
        <v>589</v>
      </c>
      <c r="L19" s="66">
        <v>309</v>
      </c>
    </row>
    <row r="20" spans="1:24" s="2" customFormat="1" ht="15.75" x14ac:dyDescent="0.25">
      <c r="A20" s="64"/>
      <c r="B20" s="45"/>
      <c r="C20" s="45"/>
      <c r="D20" s="45" t="s">
        <v>72</v>
      </c>
      <c r="E20" s="67">
        <v>138500</v>
      </c>
      <c r="F20" s="66">
        <v>96318</v>
      </c>
      <c r="G20" s="62"/>
      <c r="H20" s="62"/>
      <c r="I20" s="65"/>
      <c r="J20" s="68" t="s">
        <v>49</v>
      </c>
      <c r="K20" s="66">
        <v>2037</v>
      </c>
      <c r="L20" s="66">
        <v>6154</v>
      </c>
    </row>
    <row r="21" spans="1:24" s="2" customFormat="1" ht="15.75" x14ac:dyDescent="0.25">
      <c r="A21" s="64"/>
      <c r="B21" s="69"/>
      <c r="C21" s="45"/>
      <c r="D21" s="45"/>
      <c r="E21" s="55"/>
      <c r="F21" s="56"/>
      <c r="G21" s="62"/>
      <c r="H21" s="62"/>
      <c r="I21" s="65"/>
      <c r="J21" s="68" t="s">
        <v>40</v>
      </c>
      <c r="K21" s="66">
        <v>8600</v>
      </c>
      <c r="L21" s="66">
        <v>17948</v>
      </c>
    </row>
    <row r="22" spans="1:24" ht="15.75" x14ac:dyDescent="0.25">
      <c r="A22" s="64"/>
      <c r="B22" s="59" t="s">
        <v>66</v>
      </c>
      <c r="C22" s="59"/>
      <c r="D22" s="59"/>
      <c r="E22" s="55">
        <f>SUM(E23:E26)</f>
        <v>43705</v>
      </c>
      <c r="F22" s="56">
        <f>SUM(F23:F26)</f>
        <v>67180</v>
      </c>
      <c r="G22" s="62"/>
      <c r="H22" s="62"/>
      <c r="I22" s="65"/>
      <c r="J22" s="65"/>
      <c r="K22" s="66"/>
      <c r="L22" s="66"/>
      <c r="P22" s="10" t="s">
        <v>37</v>
      </c>
    </row>
    <row r="23" spans="1:24" ht="15.75" x14ac:dyDescent="0.25">
      <c r="A23" s="64"/>
      <c r="B23" s="45"/>
      <c r="C23" s="59"/>
      <c r="D23" s="45" t="s">
        <v>13</v>
      </c>
      <c r="E23" s="67">
        <v>28075</v>
      </c>
      <c r="F23" s="66">
        <v>43760</v>
      </c>
      <c r="G23" s="70"/>
      <c r="H23" s="59" t="s">
        <v>74</v>
      </c>
      <c r="I23" s="59"/>
      <c r="J23" s="59"/>
      <c r="K23" s="71">
        <f>SUM(K24:K26)</f>
        <v>18302</v>
      </c>
      <c r="L23" s="71">
        <f>SUM(L24:L26)</f>
        <v>12561</v>
      </c>
    </row>
    <row r="24" spans="1:24" ht="15.75" x14ac:dyDescent="0.25">
      <c r="A24" s="64"/>
      <c r="B24" s="69"/>
      <c r="C24" s="69"/>
      <c r="D24" s="72" t="s">
        <v>7</v>
      </c>
      <c r="E24" s="67">
        <v>17925</v>
      </c>
      <c r="F24" s="66">
        <v>34015</v>
      </c>
      <c r="G24" s="70"/>
      <c r="H24" s="62"/>
      <c r="I24" s="65"/>
      <c r="J24" s="65" t="s">
        <v>65</v>
      </c>
      <c r="K24" s="73">
        <v>4362</v>
      </c>
      <c r="L24" s="73">
        <v>2686</v>
      </c>
    </row>
    <row r="25" spans="1:24" ht="15.75" x14ac:dyDescent="0.25">
      <c r="A25" s="64"/>
      <c r="B25" s="69"/>
      <c r="C25" s="69"/>
      <c r="D25" s="72" t="s">
        <v>34</v>
      </c>
      <c r="E25" s="67">
        <v>3487</v>
      </c>
      <c r="F25" s="66">
        <v>1179</v>
      </c>
      <c r="G25" s="70"/>
      <c r="H25" s="62"/>
      <c r="I25" s="65"/>
      <c r="J25" s="65" t="s">
        <v>12</v>
      </c>
      <c r="K25" s="73">
        <v>1692</v>
      </c>
      <c r="L25" s="73">
        <v>2498</v>
      </c>
      <c r="P25"/>
    </row>
    <row r="26" spans="1:24" ht="15.75" x14ac:dyDescent="0.25">
      <c r="A26" s="64"/>
      <c r="B26" s="69"/>
      <c r="C26" s="69"/>
      <c r="D26" s="72" t="s">
        <v>22</v>
      </c>
      <c r="E26" s="67">
        <v>-5782</v>
      </c>
      <c r="F26" s="66">
        <v>-11774</v>
      </c>
      <c r="G26" s="70"/>
      <c r="H26" s="65"/>
      <c r="I26" s="111" t="s">
        <v>39</v>
      </c>
      <c r="J26" s="111"/>
      <c r="K26" s="73">
        <v>12248</v>
      </c>
      <c r="L26" s="73">
        <v>7377</v>
      </c>
    </row>
    <row r="27" spans="1:24" ht="15.75" x14ac:dyDescent="0.25">
      <c r="A27" s="64"/>
      <c r="B27" s="69"/>
      <c r="C27" s="69"/>
      <c r="D27" s="72"/>
      <c r="E27" s="67"/>
      <c r="F27" s="66"/>
      <c r="G27" s="70"/>
      <c r="H27" s="65"/>
      <c r="I27" s="65"/>
      <c r="J27" s="65"/>
      <c r="K27" s="73"/>
      <c r="L27" s="73"/>
    </row>
    <row r="28" spans="1:24" ht="15.75" x14ac:dyDescent="0.25">
      <c r="A28" s="64"/>
      <c r="B28" s="59" t="s">
        <v>6</v>
      </c>
      <c r="C28" s="59"/>
      <c r="D28" s="59"/>
      <c r="E28" s="55">
        <f>E29+E30</f>
        <v>13240</v>
      </c>
      <c r="F28" s="56">
        <f>F29+F30</f>
        <v>30149</v>
      </c>
      <c r="G28" s="70"/>
      <c r="H28" s="65"/>
      <c r="I28" s="65"/>
      <c r="J28" s="65"/>
      <c r="K28" s="74"/>
      <c r="L28" s="74"/>
    </row>
    <row r="29" spans="1:24" ht="15.75" x14ac:dyDescent="0.25">
      <c r="A29" s="64"/>
      <c r="B29" s="69"/>
      <c r="C29" s="72"/>
      <c r="D29" s="72" t="s">
        <v>67</v>
      </c>
      <c r="E29" s="67">
        <f>13240+4</f>
        <v>13244</v>
      </c>
      <c r="F29" s="66">
        <v>30150</v>
      </c>
      <c r="G29" s="57" t="s">
        <v>30</v>
      </c>
      <c r="H29" s="75"/>
      <c r="I29" s="75"/>
      <c r="J29" s="75"/>
      <c r="K29" s="71">
        <f>K31+K40</f>
        <v>229490</v>
      </c>
      <c r="L29" s="71">
        <f>L31+L40</f>
        <v>220751</v>
      </c>
    </row>
    <row r="30" spans="1:24" ht="15.75" x14ac:dyDescent="0.25">
      <c r="A30" s="53"/>
      <c r="B30" s="59"/>
      <c r="C30" s="59"/>
      <c r="D30" s="69" t="s">
        <v>46</v>
      </c>
      <c r="E30" s="67">
        <v>-4</v>
      </c>
      <c r="F30" s="66">
        <v>-1</v>
      </c>
      <c r="G30" s="57"/>
      <c r="H30" s="75"/>
      <c r="I30" s="75"/>
      <c r="J30" s="75"/>
      <c r="K30" s="71"/>
      <c r="L30" s="71"/>
    </row>
    <row r="31" spans="1:24" ht="15.75" x14ac:dyDescent="0.25">
      <c r="A31" s="53"/>
      <c r="B31" s="59"/>
      <c r="C31" s="59"/>
      <c r="D31" s="69"/>
      <c r="E31" s="67"/>
      <c r="F31" s="66"/>
      <c r="G31" s="59" t="s">
        <v>20</v>
      </c>
      <c r="H31" s="54"/>
      <c r="I31" s="54"/>
      <c r="J31" s="54"/>
      <c r="K31" s="71">
        <f>K33</f>
        <v>31511</v>
      </c>
      <c r="L31" s="71">
        <f>L33</f>
        <v>25566</v>
      </c>
    </row>
    <row r="32" spans="1:24" ht="15.75" x14ac:dyDescent="0.25">
      <c r="A32" s="53"/>
      <c r="B32" s="59" t="s">
        <v>15</v>
      </c>
      <c r="C32" s="59"/>
      <c r="D32" s="59"/>
      <c r="E32" s="55">
        <f>E33+E34</f>
        <v>9737</v>
      </c>
      <c r="F32" s="56">
        <f>F33+F34</f>
        <v>6738</v>
      </c>
      <c r="G32" s="69"/>
      <c r="H32" s="62"/>
      <c r="I32" s="62"/>
      <c r="J32" s="62"/>
      <c r="K32" s="71"/>
      <c r="L32" s="71"/>
    </row>
    <row r="33" spans="1:12" ht="15.75" x14ac:dyDescent="0.25">
      <c r="A33" s="53"/>
      <c r="B33" s="69"/>
      <c r="C33" s="69"/>
      <c r="D33" s="72" t="s">
        <v>68</v>
      </c>
      <c r="E33" s="67">
        <v>10049</v>
      </c>
      <c r="F33" s="66">
        <v>7050</v>
      </c>
      <c r="G33" s="69"/>
      <c r="H33" s="59" t="s">
        <v>75</v>
      </c>
      <c r="I33" s="62"/>
      <c r="J33" s="62"/>
      <c r="K33" s="71">
        <f>SUM(K34:K38)</f>
        <v>31511</v>
      </c>
      <c r="L33" s="71">
        <f>SUM(L34:L38)</f>
        <v>25566</v>
      </c>
    </row>
    <row r="34" spans="1:12" ht="15.75" x14ac:dyDescent="0.25">
      <c r="A34" s="53"/>
      <c r="B34" s="69"/>
      <c r="C34" s="69"/>
      <c r="D34" s="45" t="s">
        <v>50</v>
      </c>
      <c r="E34" s="67">
        <v>-312</v>
      </c>
      <c r="F34" s="66">
        <v>-312</v>
      </c>
      <c r="G34" s="69"/>
      <c r="H34" s="62"/>
      <c r="I34" s="62"/>
      <c r="J34" s="65" t="s">
        <v>21</v>
      </c>
      <c r="K34" s="73">
        <v>107</v>
      </c>
      <c r="L34" s="73">
        <v>457</v>
      </c>
    </row>
    <row r="35" spans="1:12" ht="15.75" x14ac:dyDescent="0.25">
      <c r="A35" s="53"/>
      <c r="B35" s="69"/>
      <c r="C35" s="69"/>
      <c r="D35" s="45"/>
      <c r="E35" s="67"/>
      <c r="F35" s="66"/>
      <c r="G35" s="69"/>
      <c r="H35" s="62"/>
      <c r="I35" s="62"/>
      <c r="J35" s="65" t="s">
        <v>28</v>
      </c>
      <c r="K35" s="73">
        <v>2767</v>
      </c>
      <c r="L35" s="73">
        <v>6288</v>
      </c>
    </row>
    <row r="36" spans="1:12" ht="15.75" x14ac:dyDescent="0.25">
      <c r="A36" s="53" t="s">
        <v>30</v>
      </c>
      <c r="B36" s="69"/>
      <c r="C36" s="69"/>
      <c r="D36" s="72"/>
      <c r="E36" s="55">
        <f>E37+E49</f>
        <v>57785</v>
      </c>
      <c r="F36" s="56">
        <f>F37+F49</f>
        <v>62051</v>
      </c>
      <c r="G36" s="69"/>
      <c r="H36" s="62"/>
      <c r="I36" s="62"/>
      <c r="J36" s="65" t="s">
        <v>36</v>
      </c>
      <c r="K36" s="73">
        <v>3791</v>
      </c>
      <c r="L36" s="73">
        <v>2236</v>
      </c>
    </row>
    <row r="37" spans="1:12" ht="15.75" x14ac:dyDescent="0.25">
      <c r="A37" s="53" t="s">
        <v>11</v>
      </c>
      <c r="B37" s="69"/>
      <c r="C37" s="69"/>
      <c r="D37" s="72"/>
      <c r="E37" s="55">
        <f>E39+E44+E45</f>
        <v>54010</v>
      </c>
      <c r="F37" s="56">
        <f>F39+F44+F45</f>
        <v>58076</v>
      </c>
      <c r="G37" s="69"/>
      <c r="H37" s="62"/>
      <c r="I37" s="62"/>
      <c r="J37" s="68" t="s">
        <v>49</v>
      </c>
      <c r="K37" s="73">
        <v>0</v>
      </c>
      <c r="L37" s="74">
        <v>1827</v>
      </c>
    </row>
    <row r="38" spans="1:12" ht="15.75" x14ac:dyDescent="0.25">
      <c r="A38" s="53"/>
      <c r="B38" s="69"/>
      <c r="C38" s="69"/>
      <c r="D38" s="72"/>
      <c r="E38" s="55"/>
      <c r="F38" s="56"/>
      <c r="G38" s="69"/>
      <c r="H38" s="62"/>
      <c r="I38" s="62"/>
      <c r="J38" s="68" t="s">
        <v>40</v>
      </c>
      <c r="K38" s="73">
        <v>24846</v>
      </c>
      <c r="L38" s="73">
        <v>14758</v>
      </c>
    </row>
    <row r="39" spans="1:12" ht="15.75" x14ac:dyDescent="0.25">
      <c r="A39" s="53"/>
      <c r="B39" s="59" t="s">
        <v>69</v>
      </c>
      <c r="C39" s="59"/>
      <c r="D39" s="76"/>
      <c r="E39" s="55">
        <f>E40+E41+E42+E43</f>
        <v>44644</v>
      </c>
      <c r="F39" s="56">
        <f>F40+F41+F42+F43</f>
        <v>47316</v>
      </c>
      <c r="G39" s="69"/>
      <c r="H39" s="62"/>
      <c r="I39" s="62"/>
      <c r="J39" s="62"/>
      <c r="K39" s="74"/>
      <c r="L39" s="74"/>
    </row>
    <row r="40" spans="1:12" ht="15.75" x14ac:dyDescent="0.25">
      <c r="A40" s="53"/>
      <c r="B40" s="69"/>
      <c r="C40" s="59"/>
      <c r="D40" s="45" t="s">
        <v>13</v>
      </c>
      <c r="E40" s="67">
        <v>18713</v>
      </c>
      <c r="F40" s="66">
        <v>22208</v>
      </c>
      <c r="G40" s="57" t="s">
        <v>10</v>
      </c>
      <c r="H40" s="54"/>
      <c r="I40" s="54"/>
      <c r="J40" s="54"/>
      <c r="K40" s="56">
        <f>SUM(K41:K43)</f>
        <v>197979</v>
      </c>
      <c r="L40" s="56">
        <f>SUM(L41:L43)</f>
        <v>195185</v>
      </c>
    </row>
    <row r="41" spans="1:12" ht="15.75" x14ac:dyDescent="0.25">
      <c r="A41" s="53"/>
      <c r="B41" s="69"/>
      <c r="C41" s="69"/>
      <c r="D41" s="72" t="s">
        <v>7</v>
      </c>
      <c r="E41" s="67">
        <v>22185</v>
      </c>
      <c r="F41" s="66">
        <v>26360</v>
      </c>
      <c r="G41" s="70"/>
      <c r="H41" s="65"/>
      <c r="I41" s="65"/>
      <c r="J41" s="72" t="s">
        <v>76</v>
      </c>
      <c r="K41" s="73">
        <v>186394</v>
      </c>
      <c r="L41" s="73">
        <v>186394</v>
      </c>
    </row>
    <row r="42" spans="1:12" ht="15.75" x14ac:dyDescent="0.25">
      <c r="A42" s="53"/>
      <c r="B42" s="69"/>
      <c r="C42" s="69"/>
      <c r="D42" s="72" t="s">
        <v>34</v>
      </c>
      <c r="E42" s="67">
        <v>6238</v>
      </c>
      <c r="F42" s="66">
        <v>2553</v>
      </c>
      <c r="G42" s="70"/>
      <c r="H42" s="65"/>
      <c r="I42" s="65"/>
      <c r="J42" s="65" t="s">
        <v>83</v>
      </c>
      <c r="K42" s="73">
        <v>3199</v>
      </c>
      <c r="L42" s="73">
        <v>8791</v>
      </c>
    </row>
    <row r="43" spans="1:12" ht="15.75" x14ac:dyDescent="0.25">
      <c r="A43" s="53"/>
      <c r="B43" s="69"/>
      <c r="C43" s="69"/>
      <c r="D43" s="72" t="s">
        <v>22</v>
      </c>
      <c r="E43" s="67">
        <v>-2492</v>
      </c>
      <c r="F43" s="66">
        <v>-3805</v>
      </c>
      <c r="G43" s="70"/>
      <c r="H43" s="65"/>
      <c r="I43" s="65"/>
      <c r="J43" s="65" t="s">
        <v>82</v>
      </c>
      <c r="K43" s="73">
        <v>8386</v>
      </c>
      <c r="L43" s="73">
        <v>0</v>
      </c>
    </row>
    <row r="44" spans="1:12" ht="15.75" x14ac:dyDescent="0.25">
      <c r="A44" s="53"/>
      <c r="B44" s="59"/>
      <c r="C44" s="59"/>
      <c r="D44" s="59"/>
      <c r="E44" s="55"/>
      <c r="F44" s="56"/>
      <c r="G44" s="70"/>
      <c r="H44" s="70"/>
      <c r="I44" s="70"/>
      <c r="J44" s="70"/>
      <c r="K44" s="74"/>
      <c r="L44" s="74"/>
    </row>
    <row r="45" spans="1:12" ht="15.75" x14ac:dyDescent="0.25">
      <c r="A45" s="53"/>
      <c r="B45" s="59" t="s">
        <v>29</v>
      </c>
      <c r="C45" s="59"/>
      <c r="D45" s="59"/>
      <c r="E45" s="55">
        <f>E46+E47</f>
        <v>9366</v>
      </c>
      <c r="F45" s="56">
        <f>F46+F47</f>
        <v>10760</v>
      </c>
      <c r="G45" s="70"/>
      <c r="H45" s="70"/>
      <c r="I45" s="70"/>
      <c r="J45" s="65"/>
      <c r="K45" s="74"/>
      <c r="L45" s="74"/>
    </row>
    <row r="46" spans="1:12" ht="15.75" x14ac:dyDescent="0.25">
      <c r="A46" s="53"/>
      <c r="B46" s="69"/>
      <c r="C46" s="69"/>
      <c r="D46" s="72" t="s">
        <v>70</v>
      </c>
      <c r="E46" s="67">
        <f>9366+18</f>
        <v>9384</v>
      </c>
      <c r="F46" s="66">
        <v>10764</v>
      </c>
      <c r="G46" s="70"/>
      <c r="H46" s="70"/>
      <c r="I46" s="70"/>
      <c r="J46" s="70"/>
      <c r="K46" s="74"/>
      <c r="L46" s="74"/>
    </row>
    <row r="47" spans="1:12" ht="15.75" x14ac:dyDescent="0.25">
      <c r="A47" s="53"/>
      <c r="B47" s="69"/>
      <c r="C47" s="69"/>
      <c r="D47" s="69" t="s">
        <v>46</v>
      </c>
      <c r="E47" s="67">
        <v>-18</v>
      </c>
      <c r="F47" s="66">
        <v>-4</v>
      </c>
      <c r="G47" s="70"/>
      <c r="H47" s="70"/>
      <c r="I47" s="70"/>
      <c r="J47" s="70"/>
      <c r="K47" s="74"/>
      <c r="L47" s="74"/>
    </row>
    <row r="48" spans="1:12" ht="15.75" x14ac:dyDescent="0.25">
      <c r="A48" s="53"/>
      <c r="B48" s="69"/>
      <c r="C48" s="69"/>
      <c r="D48" s="72"/>
      <c r="E48" s="67"/>
      <c r="F48" s="66"/>
      <c r="G48" s="70"/>
      <c r="H48" s="70"/>
      <c r="I48" s="70"/>
      <c r="J48" s="70"/>
      <c r="K48" s="74"/>
      <c r="L48" s="74"/>
    </row>
    <row r="49" spans="1:31" ht="15.75" x14ac:dyDescent="0.25">
      <c r="A49" s="53" t="s">
        <v>71</v>
      </c>
      <c r="B49" s="54"/>
      <c r="C49" s="54"/>
      <c r="D49" s="54"/>
      <c r="E49" s="55">
        <f>SUM(E53+E58+E65+E62+E50)</f>
        <v>3775</v>
      </c>
      <c r="F49" s="56">
        <f>SUM(F53+F58+F65+F62+F50)</f>
        <v>3975</v>
      </c>
      <c r="G49" s="70"/>
      <c r="H49" s="70"/>
      <c r="I49" s="70"/>
      <c r="J49" s="70"/>
      <c r="K49" s="74"/>
      <c r="L49" s="74"/>
    </row>
    <row r="50" spans="1:31" ht="15.75" x14ac:dyDescent="0.25">
      <c r="A50" s="53"/>
      <c r="B50" s="57" t="s">
        <v>56</v>
      </c>
      <c r="C50" s="57"/>
      <c r="D50" s="57"/>
      <c r="E50" s="55">
        <f>E51</f>
        <v>10</v>
      </c>
      <c r="F50" s="56">
        <f>F51</f>
        <v>10</v>
      </c>
      <c r="G50" s="70"/>
      <c r="H50" s="70"/>
      <c r="I50" s="70"/>
      <c r="J50" s="70"/>
      <c r="K50" s="74"/>
      <c r="L50" s="74"/>
    </row>
    <row r="51" spans="1:31" ht="15.75" x14ac:dyDescent="0.25">
      <c r="A51" s="53"/>
      <c r="B51" s="57"/>
      <c r="C51" s="57"/>
      <c r="D51" s="69" t="s">
        <v>55</v>
      </c>
      <c r="E51" s="67">
        <v>10</v>
      </c>
      <c r="F51" s="56">
        <v>10</v>
      </c>
      <c r="G51" s="70"/>
      <c r="H51" s="70"/>
      <c r="I51" s="70"/>
      <c r="J51" s="70"/>
      <c r="K51" s="74"/>
      <c r="L51" s="74"/>
    </row>
    <row r="52" spans="1:31" ht="6" customHeight="1" x14ac:dyDescent="0.25">
      <c r="A52" s="53"/>
      <c r="B52" s="57"/>
      <c r="C52" s="57"/>
      <c r="D52" s="57"/>
      <c r="E52" s="55"/>
      <c r="F52" s="56"/>
      <c r="G52" s="70"/>
      <c r="H52" s="70"/>
      <c r="I52" s="70"/>
      <c r="J52" s="70"/>
      <c r="K52" s="74"/>
      <c r="L52" s="74"/>
    </row>
    <row r="53" spans="1:31" ht="15.75" x14ac:dyDescent="0.25">
      <c r="A53" s="53"/>
      <c r="B53" s="57" t="s">
        <v>25</v>
      </c>
      <c r="C53" s="57"/>
      <c r="D53" s="57"/>
      <c r="E53" s="55">
        <f>E54+E55+E56+E57</f>
        <v>3317</v>
      </c>
      <c r="F53" s="56">
        <f>F54+F55+F56+F57</f>
        <v>3390</v>
      </c>
      <c r="G53" s="70"/>
      <c r="H53" s="70"/>
      <c r="I53" s="70"/>
      <c r="J53" s="70"/>
      <c r="K53" s="74"/>
      <c r="L53" s="74"/>
    </row>
    <row r="54" spans="1:31" ht="15.75" x14ac:dyDescent="0.25">
      <c r="A54" s="53"/>
      <c r="B54" s="57"/>
      <c r="C54" s="57"/>
      <c r="D54" s="69" t="s">
        <v>26</v>
      </c>
      <c r="E54" s="67">
        <v>2422</v>
      </c>
      <c r="F54" s="66">
        <v>2422</v>
      </c>
      <c r="G54" s="70"/>
      <c r="H54" s="70"/>
      <c r="I54" s="70"/>
      <c r="J54" s="70"/>
      <c r="K54" s="74"/>
      <c r="L54" s="74"/>
    </row>
    <row r="55" spans="1:31" ht="15.75" x14ac:dyDescent="0.25">
      <c r="A55" s="53"/>
      <c r="B55" s="57"/>
      <c r="C55" s="57"/>
      <c r="D55" s="69" t="s">
        <v>27</v>
      </c>
      <c r="E55" s="67">
        <v>1867</v>
      </c>
      <c r="F55" s="66">
        <v>1867</v>
      </c>
      <c r="G55" s="70"/>
      <c r="H55" s="70"/>
      <c r="I55" s="70"/>
      <c r="J55" s="70"/>
      <c r="K55" s="74"/>
      <c r="L55" s="74"/>
    </row>
    <row r="56" spans="1:31" ht="15.75" x14ac:dyDescent="0.25">
      <c r="A56" s="53"/>
      <c r="B56" s="57"/>
      <c r="C56" s="57"/>
      <c r="D56" s="69" t="s">
        <v>17</v>
      </c>
      <c r="E56" s="67">
        <v>-972</v>
      </c>
      <c r="F56" s="66">
        <v>-899</v>
      </c>
      <c r="G56" s="70"/>
      <c r="H56" s="70"/>
      <c r="I56" s="70"/>
      <c r="J56" s="70"/>
      <c r="K56" s="74"/>
      <c r="L56" s="74"/>
    </row>
    <row r="57" spans="1:31" ht="15.75" x14ac:dyDescent="0.25">
      <c r="A57" s="53"/>
      <c r="B57" s="57"/>
      <c r="C57" s="57"/>
      <c r="D57" s="69"/>
      <c r="E57" s="67"/>
      <c r="F57" s="66"/>
      <c r="G57" s="70"/>
      <c r="H57" s="70"/>
      <c r="I57" s="70"/>
      <c r="J57" s="70"/>
      <c r="K57" s="74"/>
      <c r="L57" s="74"/>
    </row>
    <row r="58" spans="1:31" ht="15.75" x14ac:dyDescent="0.25">
      <c r="A58" s="64"/>
      <c r="B58" s="59" t="s">
        <v>5</v>
      </c>
      <c r="C58" s="59"/>
      <c r="D58" s="59"/>
      <c r="E58" s="55">
        <f>SUM(E59:E60)</f>
        <v>414</v>
      </c>
      <c r="F58" s="56">
        <f>SUM(F59:F60)</f>
        <v>538</v>
      </c>
      <c r="G58" s="70"/>
      <c r="H58" s="70"/>
      <c r="I58" s="70"/>
      <c r="J58" s="70"/>
      <c r="K58" s="74"/>
      <c r="L58" s="74"/>
    </row>
    <row r="59" spans="1:31" ht="15.75" x14ac:dyDescent="0.25">
      <c r="A59" s="64"/>
      <c r="B59" s="45"/>
      <c r="C59" s="72"/>
      <c r="D59" s="72" t="s">
        <v>16</v>
      </c>
      <c r="E59" s="67">
        <v>1727</v>
      </c>
      <c r="F59" s="66">
        <v>2008</v>
      </c>
      <c r="G59" s="70"/>
      <c r="H59" s="70"/>
      <c r="I59" s="70"/>
      <c r="J59" s="70"/>
      <c r="K59" s="74"/>
      <c r="L59" s="74"/>
    </row>
    <row r="60" spans="1:31" ht="15.75" x14ac:dyDescent="0.25">
      <c r="A60" s="64"/>
      <c r="B60" s="69"/>
      <c r="C60" s="72"/>
      <c r="D60" s="72" t="s">
        <v>17</v>
      </c>
      <c r="E60" s="67">
        <v>-1313</v>
      </c>
      <c r="F60" s="66">
        <v>-1470</v>
      </c>
      <c r="G60" s="70"/>
      <c r="H60" s="70"/>
      <c r="I60" s="70"/>
      <c r="J60" s="70"/>
      <c r="K60" s="74"/>
      <c r="L60" s="74"/>
    </row>
    <row r="61" spans="1:31" ht="12" customHeight="1" x14ac:dyDescent="0.25">
      <c r="A61" s="64"/>
      <c r="B61" s="69"/>
      <c r="C61" s="72"/>
      <c r="D61" s="72"/>
      <c r="E61" s="67"/>
      <c r="F61" s="66"/>
      <c r="G61" s="70"/>
      <c r="H61" s="70"/>
      <c r="I61" s="70"/>
      <c r="J61" s="70"/>
      <c r="K61" s="74"/>
      <c r="L61" s="74"/>
    </row>
    <row r="62" spans="1:31" ht="15.75" x14ac:dyDescent="0.25">
      <c r="A62" s="64"/>
      <c r="B62" s="59" t="s">
        <v>47</v>
      </c>
      <c r="C62" s="77"/>
      <c r="D62" s="78"/>
      <c r="E62" s="54">
        <f>E63</f>
        <v>34</v>
      </c>
      <c r="F62" s="79">
        <f>F63</f>
        <v>34</v>
      </c>
      <c r="G62" s="70"/>
      <c r="H62" s="70"/>
      <c r="I62" s="70"/>
      <c r="J62" s="70"/>
      <c r="K62" s="74"/>
      <c r="L62" s="74"/>
      <c r="M62" s="2"/>
    </row>
    <row r="63" spans="1:31" s="2" customFormat="1" ht="15.75" x14ac:dyDescent="0.25">
      <c r="A63" s="64"/>
      <c r="B63" s="69"/>
      <c r="C63" s="69"/>
      <c r="D63" s="69" t="s">
        <v>48</v>
      </c>
      <c r="E63" s="77">
        <v>34</v>
      </c>
      <c r="F63" s="80">
        <v>34</v>
      </c>
      <c r="G63" s="70"/>
      <c r="H63" s="70"/>
      <c r="I63" s="70"/>
      <c r="J63" s="70"/>
      <c r="K63" s="74"/>
      <c r="L63" s="74"/>
      <c r="M63" s="3"/>
      <c r="AA63" s="19" t="s">
        <v>54</v>
      </c>
      <c r="AB63" s="20"/>
      <c r="AC63" s="20"/>
      <c r="AD63" s="20"/>
      <c r="AE63" s="21">
        <f>AE64</f>
        <v>10</v>
      </c>
    </row>
    <row r="64" spans="1:31" s="2" customFormat="1" ht="15.75" x14ac:dyDescent="0.25">
      <c r="A64" s="64"/>
      <c r="B64" s="69"/>
      <c r="C64" s="69"/>
      <c r="D64" s="69"/>
      <c r="E64" s="77"/>
      <c r="F64" s="80"/>
      <c r="G64" s="70"/>
      <c r="H64" s="70"/>
      <c r="I64" s="70"/>
      <c r="J64" s="70"/>
      <c r="K64" s="74"/>
      <c r="L64" s="74"/>
      <c r="M64" s="3"/>
      <c r="AA64" s="19"/>
      <c r="AB64" s="22" t="s">
        <v>55</v>
      </c>
      <c r="AC64" s="20"/>
      <c r="AD64" s="20"/>
      <c r="AE64" s="23">
        <v>10</v>
      </c>
    </row>
    <row r="65" spans="1:28" ht="15.75" x14ac:dyDescent="0.25">
      <c r="A65" s="64"/>
      <c r="B65" s="59" t="s">
        <v>24</v>
      </c>
      <c r="C65" s="72"/>
      <c r="D65" s="45"/>
      <c r="E65" s="55">
        <f>SUM(E66:E67)</f>
        <v>0</v>
      </c>
      <c r="F65" s="56">
        <f>SUM(F66:F67)</f>
        <v>3</v>
      </c>
      <c r="G65" s="70"/>
      <c r="H65" s="70"/>
      <c r="I65" s="70"/>
      <c r="J65" s="70"/>
      <c r="K65" s="74"/>
      <c r="L65" s="74"/>
    </row>
    <row r="66" spans="1:28" ht="15.75" x14ac:dyDescent="0.25">
      <c r="A66" s="64"/>
      <c r="B66" s="45"/>
      <c r="C66" s="72"/>
      <c r="D66" s="72" t="s">
        <v>23</v>
      </c>
      <c r="E66" s="67">
        <v>394</v>
      </c>
      <c r="F66" s="66">
        <v>394</v>
      </c>
      <c r="G66" s="70"/>
      <c r="H66" s="70"/>
      <c r="I66" s="70"/>
      <c r="J66" s="70"/>
      <c r="K66" s="74"/>
      <c r="L66" s="74"/>
    </row>
    <row r="67" spans="1:28" ht="15.75" x14ac:dyDescent="0.25">
      <c r="A67" s="64"/>
      <c r="B67" s="45"/>
      <c r="C67" s="72"/>
      <c r="D67" s="72" t="s">
        <v>35</v>
      </c>
      <c r="E67" s="67">
        <v>-394</v>
      </c>
      <c r="F67" s="66">
        <v>-391</v>
      </c>
      <c r="G67" s="70"/>
      <c r="H67" s="70"/>
      <c r="I67" s="70"/>
      <c r="J67" s="70"/>
      <c r="K67" s="74"/>
      <c r="L67" s="74"/>
    </row>
    <row r="68" spans="1:28" ht="15.75" x14ac:dyDescent="0.25">
      <c r="A68" s="64"/>
      <c r="B68" s="45"/>
      <c r="C68" s="45"/>
      <c r="D68" s="45"/>
      <c r="E68" s="67"/>
      <c r="F68" s="66"/>
      <c r="G68" s="70"/>
      <c r="H68" s="65"/>
      <c r="I68" s="65"/>
      <c r="J68" s="65"/>
      <c r="K68" s="74"/>
      <c r="L68" s="74"/>
    </row>
    <row r="69" spans="1:28" ht="15.75" x14ac:dyDescent="0.25">
      <c r="A69" s="81"/>
      <c r="B69" s="82"/>
      <c r="C69" s="82"/>
      <c r="D69" s="83"/>
      <c r="E69" s="84"/>
      <c r="F69" s="85"/>
      <c r="G69" s="86"/>
      <c r="H69" s="86"/>
      <c r="I69" s="86"/>
      <c r="J69" s="86"/>
      <c r="K69" s="87"/>
      <c r="L69" s="87"/>
    </row>
    <row r="70" spans="1:28" ht="15.75" x14ac:dyDescent="0.25">
      <c r="A70" s="112" t="s">
        <v>31</v>
      </c>
      <c r="B70" s="113"/>
      <c r="C70" s="113"/>
      <c r="D70" s="113"/>
      <c r="E70" s="88">
        <f>SUM(E14+E37+E49)</f>
        <v>262974</v>
      </c>
      <c r="F70" s="89">
        <f>SUM(F14+F37+F49)</f>
        <v>262448</v>
      </c>
      <c r="G70" s="114" t="s">
        <v>32</v>
      </c>
      <c r="H70" s="114"/>
      <c r="I70" s="114"/>
      <c r="J70" s="114"/>
      <c r="K70" s="89">
        <f>SUM(K40+K14+K33)</f>
        <v>262974</v>
      </c>
      <c r="L70" s="89">
        <f>SUM(L40+L14+L33)</f>
        <v>262448</v>
      </c>
      <c r="M70" s="2"/>
    </row>
    <row r="71" spans="1:28" x14ac:dyDescent="0.2">
      <c r="A71" s="38"/>
      <c r="B71" s="39"/>
      <c r="C71" s="39"/>
      <c r="D71" s="39"/>
      <c r="E71" s="37"/>
      <c r="F71" s="41"/>
      <c r="G71" s="42"/>
      <c r="H71" s="40"/>
      <c r="I71" s="40"/>
      <c r="J71" s="43"/>
      <c r="K71" s="36"/>
      <c r="L71" s="36"/>
      <c r="M71" s="2"/>
    </row>
    <row r="72" spans="1:28" ht="15.75" x14ac:dyDescent="0.25">
      <c r="A72" s="16"/>
      <c r="B72" s="16"/>
      <c r="C72" s="16"/>
      <c r="D72" s="17"/>
      <c r="E72" s="17"/>
      <c r="F72" s="18"/>
      <c r="G72" s="16"/>
      <c r="H72" s="16"/>
      <c r="I72" s="16"/>
      <c r="J72" s="115" t="s">
        <v>80</v>
      </c>
      <c r="K72" s="115"/>
      <c r="L72" s="115"/>
    </row>
    <row r="73" spans="1:28" ht="15.75" x14ac:dyDescent="0.25">
      <c r="A73" s="116" t="s">
        <v>43</v>
      </c>
      <c r="B73" s="116"/>
      <c r="C73" s="116"/>
      <c r="D73" s="116"/>
      <c r="E73" s="24"/>
      <c r="F73" s="25"/>
      <c r="G73" s="117"/>
      <c r="H73" s="117"/>
      <c r="I73" s="117"/>
      <c r="J73" s="117"/>
      <c r="K73" s="117"/>
      <c r="L73" s="26"/>
    </row>
    <row r="74" spans="1:28" ht="15.75" x14ac:dyDescent="0.25">
      <c r="A74" s="27"/>
      <c r="B74" s="27"/>
      <c r="C74" s="27"/>
      <c r="D74" s="27"/>
      <c r="E74" s="24"/>
      <c r="F74" s="25"/>
      <c r="G74" s="28"/>
      <c r="H74" s="28"/>
      <c r="I74" s="28"/>
      <c r="J74" s="28"/>
      <c r="K74" s="28"/>
      <c r="L74" s="26"/>
    </row>
    <row r="75" spans="1:28" s="2" customFormat="1" ht="13.5" customHeight="1" x14ac:dyDescent="0.25">
      <c r="A75" s="97" t="s">
        <v>60</v>
      </c>
      <c r="B75" s="97"/>
      <c r="C75" s="97"/>
      <c r="D75" s="97"/>
      <c r="E75" s="29"/>
      <c r="F75" s="30"/>
      <c r="G75" s="97" t="s">
        <v>4</v>
      </c>
      <c r="H75" s="97"/>
      <c r="I75" s="97"/>
      <c r="J75" s="97"/>
      <c r="K75" s="118"/>
      <c r="L75" s="118"/>
      <c r="M75" s="3"/>
      <c r="N75" s="3"/>
      <c r="O75" s="3"/>
      <c r="P75" s="3"/>
    </row>
    <row r="76" spans="1:28" s="2" customFormat="1" ht="15.75" x14ac:dyDescent="0.25">
      <c r="A76" s="119" t="s">
        <v>33</v>
      </c>
      <c r="B76" s="119"/>
      <c r="C76" s="119"/>
      <c r="D76" s="119"/>
      <c r="E76" s="31"/>
      <c r="F76" s="25"/>
      <c r="G76" s="97" t="s">
        <v>57</v>
      </c>
      <c r="H76" s="118"/>
      <c r="I76" s="118"/>
      <c r="J76" s="118"/>
      <c r="K76" s="118"/>
      <c r="L76" s="118"/>
      <c r="M76" s="3"/>
    </row>
    <row r="77" spans="1:28" ht="15.75" x14ac:dyDescent="0.25">
      <c r="A77" s="26"/>
      <c r="B77" s="26"/>
      <c r="C77" s="26"/>
      <c r="D77" s="26"/>
      <c r="E77" s="31"/>
      <c r="F77" s="25"/>
      <c r="G77" s="31"/>
      <c r="H77" s="31"/>
      <c r="I77" s="31"/>
      <c r="J77" s="32"/>
      <c r="K77" s="25"/>
      <c r="L77" s="26"/>
      <c r="N77" s="2"/>
      <c r="O77" s="2"/>
      <c r="P77" s="2"/>
    </row>
    <row r="78" spans="1:28" ht="15.75" x14ac:dyDescent="0.25">
      <c r="A78" s="97" t="s">
        <v>60</v>
      </c>
      <c r="B78" s="97"/>
      <c r="C78" s="97"/>
      <c r="D78" s="97"/>
      <c r="E78" s="27"/>
      <c r="F78" s="25"/>
      <c r="G78" s="116" t="s">
        <v>42</v>
      </c>
      <c r="H78" s="118"/>
      <c r="I78" s="118"/>
      <c r="J78" s="118"/>
      <c r="K78" s="118"/>
      <c r="L78" s="118"/>
      <c r="Y78" s="120"/>
      <c r="Z78" s="120"/>
      <c r="AA78" s="120"/>
      <c r="AB78" s="120"/>
    </row>
    <row r="79" spans="1:28" ht="15.75" x14ac:dyDescent="0.25">
      <c r="A79" s="116" t="s">
        <v>81</v>
      </c>
      <c r="B79" s="116"/>
      <c r="C79" s="116"/>
      <c r="D79" s="116"/>
      <c r="E79" s="33"/>
      <c r="F79" s="25"/>
      <c r="G79" s="27"/>
      <c r="H79" s="24"/>
      <c r="I79" s="24"/>
      <c r="J79" s="24"/>
      <c r="K79" s="25"/>
      <c r="L79" s="26"/>
      <c r="Y79" s="121"/>
      <c r="Z79" s="122"/>
      <c r="AA79" s="122"/>
      <c r="AB79" s="122"/>
    </row>
    <row r="80" spans="1:28" ht="15.75" x14ac:dyDescent="0.25">
      <c r="A80" s="31"/>
      <c r="B80" s="31"/>
      <c r="C80" s="31"/>
      <c r="D80" s="32"/>
      <c r="E80" s="33"/>
      <c r="F80" s="25"/>
      <c r="G80" s="97" t="s">
        <v>51</v>
      </c>
      <c r="H80" s="97"/>
      <c r="I80" s="97"/>
      <c r="J80" s="97"/>
      <c r="K80" s="97"/>
      <c r="L80" s="97"/>
    </row>
    <row r="81" spans="1:13" ht="15.75" x14ac:dyDescent="0.25">
      <c r="A81" s="116"/>
      <c r="B81" s="116"/>
      <c r="C81" s="116"/>
      <c r="D81" s="116"/>
      <c r="E81" s="33"/>
      <c r="F81" s="25"/>
      <c r="G81" s="123"/>
      <c r="H81" s="123"/>
      <c r="I81" s="123"/>
      <c r="J81" s="123"/>
      <c r="K81" s="123"/>
      <c r="L81" s="26"/>
    </row>
    <row r="82" spans="1:13" ht="15.75" x14ac:dyDescent="0.25">
      <c r="A82" s="97" t="s">
        <v>61</v>
      </c>
      <c r="B82" s="97"/>
      <c r="C82" s="97"/>
      <c r="D82" s="97"/>
      <c r="E82" s="31"/>
      <c r="F82" s="25"/>
      <c r="G82" s="123" t="s">
        <v>52</v>
      </c>
      <c r="H82" s="118"/>
      <c r="I82" s="118"/>
      <c r="J82" s="118"/>
      <c r="K82" s="118"/>
      <c r="L82" s="118"/>
    </row>
    <row r="83" spans="1:13" ht="15.75" x14ac:dyDescent="0.25">
      <c r="A83" s="116" t="s">
        <v>44</v>
      </c>
      <c r="B83" s="116"/>
      <c r="C83" s="116"/>
      <c r="D83" s="116"/>
      <c r="E83" s="31"/>
      <c r="F83" s="25"/>
      <c r="G83" s="123"/>
      <c r="H83" s="123"/>
      <c r="I83" s="123"/>
      <c r="J83" s="123"/>
      <c r="K83" s="123"/>
      <c r="L83" s="26"/>
    </row>
    <row r="84" spans="1:13" ht="15.75" x14ac:dyDescent="0.25">
      <c r="A84" s="26"/>
      <c r="B84" s="26"/>
      <c r="C84" s="26"/>
      <c r="D84" s="33"/>
      <c r="E84" s="31"/>
      <c r="F84" s="25"/>
      <c r="G84" s="97" t="s">
        <v>53</v>
      </c>
      <c r="H84" s="97"/>
      <c r="I84" s="97"/>
      <c r="J84" s="97"/>
      <c r="K84" s="97"/>
      <c r="L84" s="118"/>
    </row>
    <row r="85" spans="1:13" ht="15.75" x14ac:dyDescent="0.25">
      <c r="A85" s="26"/>
      <c r="B85" s="26"/>
      <c r="C85" s="26"/>
      <c r="D85" s="33"/>
      <c r="E85" s="31"/>
      <c r="F85" s="25"/>
      <c r="G85" s="31"/>
      <c r="H85" s="31"/>
      <c r="I85" s="31"/>
      <c r="J85" s="31"/>
      <c r="K85" s="31"/>
      <c r="L85" s="26"/>
    </row>
    <row r="86" spans="1:13" ht="15.75" x14ac:dyDescent="0.25">
      <c r="A86" s="34" t="s">
        <v>41</v>
      </c>
      <c r="B86" s="34"/>
      <c r="C86" s="34"/>
      <c r="D86" s="34"/>
      <c r="E86" s="34"/>
      <c r="F86" s="34"/>
      <c r="G86" s="34"/>
      <c r="H86" s="34"/>
      <c r="I86" s="34"/>
      <c r="J86" s="34"/>
      <c r="K86" s="31"/>
      <c r="L86" s="26"/>
    </row>
    <row r="87" spans="1:13" ht="15.75" x14ac:dyDescent="0.25">
      <c r="A87" s="97" t="s">
        <v>78</v>
      </c>
      <c r="B87" s="97" t="s">
        <v>63</v>
      </c>
      <c r="C87" s="97"/>
      <c r="D87" s="97"/>
      <c r="E87" s="97"/>
      <c r="F87" s="30"/>
      <c r="G87" s="26"/>
      <c r="H87" s="97" t="s">
        <v>62</v>
      </c>
      <c r="I87" s="97"/>
      <c r="J87" s="97"/>
      <c r="K87" s="97"/>
      <c r="L87" s="97"/>
    </row>
    <row r="88" spans="1:13" ht="15.75" x14ac:dyDescent="0.25">
      <c r="A88" s="97" t="s">
        <v>58</v>
      </c>
      <c r="B88" s="97"/>
      <c r="C88" s="97"/>
      <c r="D88" s="97"/>
      <c r="E88" s="97"/>
      <c r="F88" s="31" t="s">
        <v>45</v>
      </c>
      <c r="G88" s="31"/>
      <c r="H88" s="97" t="s">
        <v>59</v>
      </c>
      <c r="I88" s="97"/>
      <c r="J88" s="97"/>
      <c r="K88" s="97"/>
      <c r="L88" s="31"/>
    </row>
    <row r="89" spans="1:13" ht="15.75" x14ac:dyDescent="0.25">
      <c r="A89" s="97" t="s">
        <v>79</v>
      </c>
      <c r="B89" s="97"/>
      <c r="C89" s="97"/>
      <c r="D89" s="97"/>
      <c r="E89" s="97"/>
      <c r="F89" s="25"/>
      <c r="G89" s="26"/>
      <c r="H89" s="97" t="s">
        <v>64</v>
      </c>
      <c r="I89" s="97"/>
      <c r="J89" s="97"/>
      <c r="K89" s="97"/>
      <c r="L89" s="35"/>
    </row>
    <row r="90" spans="1:13" ht="15.75" x14ac:dyDescent="0.25">
      <c r="A90" s="90"/>
      <c r="B90" s="90"/>
      <c r="C90" s="90"/>
      <c r="D90" s="91"/>
      <c r="E90" s="91"/>
      <c r="F90" s="92"/>
      <c r="G90" s="90"/>
      <c r="H90" s="90"/>
      <c r="I90" s="90"/>
      <c r="J90" s="91"/>
      <c r="K90" s="92"/>
      <c r="L90" s="90"/>
    </row>
    <row r="91" spans="1:13" x14ac:dyDescent="0.2">
      <c r="A91" s="6"/>
      <c r="B91" s="6"/>
      <c r="C91" s="6"/>
      <c r="D91" s="7"/>
      <c r="E91" s="7"/>
      <c r="F91" s="8"/>
      <c r="G91" s="6"/>
      <c r="H91" s="6"/>
      <c r="I91" s="6"/>
      <c r="J91" s="7"/>
      <c r="K91" s="93"/>
      <c r="L91" s="6"/>
    </row>
    <row r="93" spans="1:13" ht="15.75" x14ac:dyDescent="0.25">
      <c r="B93" s="97"/>
      <c r="C93" s="97"/>
      <c r="D93" s="97"/>
      <c r="E93" s="97"/>
      <c r="F93" s="97"/>
    </row>
    <row r="96" spans="1:13" x14ac:dyDescent="0.2">
      <c r="M96" s="12"/>
    </row>
  </sheetData>
  <mergeCells count="39">
    <mergeCell ref="B93:F93"/>
    <mergeCell ref="H89:K89"/>
    <mergeCell ref="A81:D81"/>
    <mergeCell ref="G81:K81"/>
    <mergeCell ref="A82:D82"/>
    <mergeCell ref="G82:L82"/>
    <mergeCell ref="A83:D83"/>
    <mergeCell ref="G83:K83"/>
    <mergeCell ref="G84:L84"/>
    <mergeCell ref="A87:E87"/>
    <mergeCell ref="H87:L87"/>
    <mergeCell ref="A88:E88"/>
    <mergeCell ref="H88:K88"/>
    <mergeCell ref="A78:D78"/>
    <mergeCell ref="G78:L78"/>
    <mergeCell ref="Y78:AB78"/>
    <mergeCell ref="A79:D79"/>
    <mergeCell ref="Y79:AB79"/>
    <mergeCell ref="G73:K73"/>
    <mergeCell ref="A75:D75"/>
    <mergeCell ref="G75:L75"/>
    <mergeCell ref="A76:D76"/>
    <mergeCell ref="G76:L76"/>
    <mergeCell ref="A10:L10"/>
    <mergeCell ref="A89:E89"/>
    <mergeCell ref="A4:K4"/>
    <mergeCell ref="A6:L6"/>
    <mergeCell ref="A7:L7"/>
    <mergeCell ref="A8:F8"/>
    <mergeCell ref="A9:J9"/>
    <mergeCell ref="A11:L11"/>
    <mergeCell ref="A12:D12"/>
    <mergeCell ref="G12:J12"/>
    <mergeCell ref="I26:J26"/>
    <mergeCell ref="A70:D70"/>
    <mergeCell ref="G70:J70"/>
    <mergeCell ref="G80:L80"/>
    <mergeCell ref="J72:L72"/>
    <mergeCell ref="A73:D73"/>
  </mergeCells>
  <printOptions horizontalCentered="1"/>
  <pageMargins left="0.98425196850393704" right="0.39370078740157483" top="0.39370078740157483" bottom="0.19685039370078741" header="0.11811023622047245" footer="0.11811023622047245"/>
  <pageSetup paperSize="9" scale="59" orientation="portrait" r:id="rId1"/>
  <headerFooter alignWithMargins="0"/>
  <rowBreaks count="1" manualBreakCount="1">
    <brk id="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 PATRIMONIAL 2019 (3)</vt:lpstr>
      <vt:lpstr>'BAL PATRIMONIAL 2019 (3)'!Area_de_impressao</vt:lpstr>
    </vt:vector>
  </TitlesOfParts>
  <Company>GOIÁSFOMENTO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GOIÁSFOMENTO</dc:creator>
  <cp:lastModifiedBy>Maria Terezinha da Mota Batista</cp:lastModifiedBy>
  <cp:lastPrinted>2024-02-22T20:23:40Z</cp:lastPrinted>
  <dcterms:created xsi:type="dcterms:W3CDTF">2001-02-16T18:37:20Z</dcterms:created>
  <dcterms:modified xsi:type="dcterms:W3CDTF">2024-02-23T13:19:38Z</dcterms:modified>
</cp:coreProperties>
</file>